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9" activeTab="11"/>
  </bookViews>
  <sheets>
    <sheet name="01收入支出决算总表" sheetId="1" r:id="rId1"/>
    <sheet name="02收入决算表" sheetId="2" r:id="rId2"/>
    <sheet name="03支出决算表" sheetId="3" r:id="rId3"/>
    <sheet name="04财政拨款收入支出决算总表" sheetId="4" r:id="rId4"/>
    <sheet name="05项目收入支出决算表" sheetId="5" r:id="rId5"/>
    <sheet name="06一般公共预算财政拨款支出决算表" sheetId="6" r:id="rId6"/>
    <sheet name="07一般公共预算财政拨款基本支出决算明细表" sheetId="7" r:id="rId7"/>
    <sheet name="08一般公共预算财政拨款项目支出决算明细表" sheetId="8" r:id="rId8"/>
    <sheet name="09政府性基金预算财政拨款收入支出决算表" sheetId="9" r:id="rId9"/>
    <sheet name="10国有资本经营预算财政拨款支出决算表" sheetId="10" r:id="rId10"/>
    <sheet name="11财政拨款“三公”经费支出决算表" sheetId="11" r:id="rId11"/>
    <sheet name="12机构运行经费支出、国有资产占用情况及政府采购支出信息表" sheetId="12" r:id="rId12"/>
  </sheets>
  <definedNames/>
  <calcPr fullCalcOnLoad="1"/>
</workbook>
</file>

<file path=xl/sharedStrings.xml><?xml version="1.0" encoding="utf-8"?>
<sst xmlns="http://schemas.openxmlformats.org/spreadsheetml/2006/main" count="1785" uniqueCount="565">
  <si>
    <t>收入支出决算总表</t>
  </si>
  <si>
    <t>2022年度</t>
  </si>
  <si>
    <t>公开01表</t>
  </si>
  <si>
    <t>部门(单位): 内蒙古自治区包头市昆都仑区人民代表大会常务委员会办公室</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</si>
  <si>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</si>
  <si>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</si>
  <si>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</si>
  <si>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</si>
  <si>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</si>
  <si>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</si>
  <si>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</si>
  <si>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</si>
  <si>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</si>
  <si>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</si>
  <si>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</si>
  <si>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</si>
  <si>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</si>
  <si>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</si>
  <si>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</si>
  <si>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</si>
  <si>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</si>
  <si>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</si>
  <si>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</si>
  <si>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</si>
  <si>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</si>
  <si>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</si>
  <si>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</si>
  <si>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</si>
  <si>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</si>
  <si>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</si>
  <si>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</si>
  <si>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</si>
  <si>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</si>
  <si>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</si>
  <si>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</si>
  <si>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</si>
  <si>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</si>
  <si>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</si>
  <si>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</si>
  <si>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</si>
  <si>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</si>
  <si>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</si>
  <si>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</si>
  <si>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</si>
  <si>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</si>
  <si>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</si>
  <si>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</si>
  <si>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</si>
  <si>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</si>
  <si>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</si>
  <si>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</si>
  <si>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</si>
  <si>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</si>
  <si>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</si>
  <si>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</si>
  <si>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</si>
  <si>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</si>
  <si>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</si>
  <si>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</si>
  <si>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</si>
  <si>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</si>
  <si>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</si>
  <si>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</si>
  <si>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</si>
  <si>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</si>
  <si>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</si>
  <si>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</si>
  <si>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</si>
  <si>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</si>
  <si>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</si>
  <si>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</si>
  <si>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</si>
  <si>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</si>
  <si>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</si>
  <si>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</si>
  <si>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</si>
  <si>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</si>
  <si>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</si>
  <si>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</si>
  <si>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</si>
  <si>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</si>
  <si>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</si>
  <si>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</si>
  <si>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</si>
  <si>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</si>
  <si>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</si>
  <si>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</si>
  <si>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</si>
  <si>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</si>
  <si>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</si>
  <si>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</si>
  <si>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</si>
  <si>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</si>
  <si>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</si>
  <si>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</si>
  <si>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</si>
  <si>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</si>
  <si>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</si>
  <si>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</si>
  <si>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</si>
  <si>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</si>
  <si>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</si>
  <si>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</si>
  <si>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</si>
  <si>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</si>
  <si>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</si>
  <si>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</si>
  <si>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</si>
  <si>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</si>
  <si>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</si>
  <si>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</si>
  <si>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</si>
  <si>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</si>
  <si>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</si>
  <si>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</si>
  <si>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</si>
  <si>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</si>
  <si>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</si>
  <si>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</si>
  <si>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</si>
  <si>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</si>
  <si>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</si>
  <si>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</si>
  <si>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</si>
  <si>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</si>
  <si>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</si>
  <si>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</si>
  <si>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</si>
  <si>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</si>
  <si>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</si>
  <si>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</si>
  <si>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</si>
  <si>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</si>
  <si>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201</t>
  </si>
  <si>
    <t>一般公共服务支出</t>
  </si>
  <si>
    <t>20103</t>
  </si>
  <si>
    <t>政府办公厅（室）及相关机构事务</t>
  </si>
  <si>
    <t>2010301</t>
  </si>
  <si>
    <t xml:space="preserve">  行政运行</t>
  </si>
  <si>
    <t>20132</t>
  </si>
  <si>
    <t>组织事务</t>
  </si>
  <si>
    <t>2013299</t>
  </si>
  <si>
    <t xml:space="preserve">  其他组织事务支出</t>
  </si>
  <si>
    <t>20133</t>
  </si>
  <si>
    <t>宣传事务</t>
  </si>
  <si>
    <t>2013399</t>
  </si>
  <si>
    <t xml:space="preserve">  其他宣传事务支出</t>
  </si>
  <si>
    <t>20136</t>
  </si>
  <si>
    <t>其他一般公共服务支出</t>
  </si>
  <si>
    <t xml:space="preserve">  其他一般公共服务支出</t>
  </si>
  <si>
    <t>208</t>
  </si>
  <si>
    <t>社会保障和就业支出</t>
  </si>
  <si>
    <t>20802</t>
  </si>
  <si>
    <t>民政管理事务</t>
  </si>
  <si>
    <t>2080208</t>
  </si>
  <si>
    <t xml:space="preserve">  基层政权建设和社区治理</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</si>
  <si>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</si>
  <si>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</si>
  <si>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</si>
  <si>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</si>
  <si>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</si>
  <si>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</si>
  <si>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</si>
  <si>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</si>
  <si>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</si>
  <si>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</si>
  <si>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</si>
  <si>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</si>
  <si>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</si>
  <si>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</si>
  <si>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</si>
  <si>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20810</t>
  </si>
  <si>
    <t>社会福利</t>
  </si>
  <si>
    <t>2081006</t>
  </si>
  <si>
    <t xml:space="preserve">  养老服务</t>
  </si>
  <si>
    <t>210</t>
  </si>
  <si>
    <t>卫生健康支出</t>
  </si>
  <si>
    <t>计划生育事务</t>
  </si>
  <si>
    <t xml:space="preserve">  其他计划生育事务支出</t>
  </si>
  <si>
    <t>21011</t>
  </si>
  <si>
    <t>行政事业单位医疗</t>
  </si>
  <si>
    <t>2101101</t>
  </si>
  <si>
    <t xml:space="preserve">  行政单位医疗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</si>
  <si>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</si>
  <si>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</si>
  <si>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</si>
  <si>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</si>
  <si>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</si>
  <si>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</si>
  <si>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</si>
  <si>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</si>
  <si>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</si>
  <si>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</si>
  <si>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</si>
  <si>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</si>
  <si>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</si>
  <si>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</si>
  <si>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</si>
  <si>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</si>
  <si>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</si>
  <si>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</si>
  <si>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</si>
  <si>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</si>
  <si>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</si>
  <si>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</si>
  <si>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</si>
  <si>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</si>
  <si>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</si>
  <si>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</si>
  <si>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</si>
  <si>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</si>
  <si>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</si>
  <si>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</si>
  <si>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</si>
  <si>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</si>
  <si>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2010350</t>
  </si>
  <si>
    <t xml:space="preserve">  事业运行</t>
  </si>
  <si>
    <t>其他共产党事务支出</t>
  </si>
  <si>
    <t>2013699</t>
  </si>
  <si>
    <t xml:space="preserve">  其他共产党事务支出</t>
  </si>
  <si>
    <t>20199</t>
  </si>
  <si>
    <t>2019999</t>
  </si>
  <si>
    <t>206</t>
  </si>
  <si>
    <t>科学技术支出</t>
  </si>
  <si>
    <t>20607</t>
  </si>
  <si>
    <t>科学技术普及</t>
  </si>
  <si>
    <t>2060702</t>
  </si>
  <si>
    <t xml:space="preserve">  科普活动</t>
  </si>
  <si>
    <t>2080299</t>
  </si>
  <si>
    <t>21007</t>
  </si>
  <si>
    <t>2100799</t>
  </si>
  <si>
    <t>21203</t>
  </si>
  <si>
    <t>城乡社区公共设施</t>
  </si>
  <si>
    <t>2120399</t>
  </si>
  <si>
    <t xml:space="preserve">  其他城乡社区公共设施支出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</si>
  <si>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</si>
  <si>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</si>
  <si>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</si>
  <si>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</si>
  <si>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</si>
  <si>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</si>
  <si>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</si>
  <si>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</si>
  <si>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</si>
  <si>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</si>
  <si>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</si>
  <si>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</si>
  <si>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</si>
  <si>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</si>
  <si>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</si>
  <si>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注：本表反映部门本年度一般公共预算财政拨款、政府性基金预算财政拨款和国有资本经营预算财政拨款的总收支和年末结转结余情况。本表金额单位转换时可能存在尾数误差。
在尾数误差。
</t>
  </si>
  <si>
    <t xml:space="preserve">注：本表反映部门本年度一般公共预算财政拨款、政府性基金预算财政拨款和国有资本经营预算财政拨款的总收支和年末结转结余情况。本表金额单位转换时可能存
在尾数误差。
</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</si>
  <si>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</si>
  <si>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</si>
  <si>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</si>
  <si>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</si>
  <si>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</si>
  <si>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</si>
  <si>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</si>
  <si>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</si>
  <si>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</si>
  <si>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</si>
  <si>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</si>
  <si>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</si>
  <si>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</si>
  <si>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</si>
  <si>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</si>
  <si>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</si>
  <si>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</si>
  <si>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</si>
  <si>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</si>
  <si>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</si>
  <si>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</si>
  <si>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</si>
  <si>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其他组织事务支出</t>
  </si>
  <si>
    <t xml:space="preserve">  社区党组织活动经费</t>
  </si>
  <si>
    <t>非基建项目</t>
  </si>
  <si>
    <t xml:space="preserve">  第二届社区党组织书记城市基层党建“大比武”活动工作经费</t>
  </si>
  <si>
    <t>其他城乡社区管理事务支出</t>
  </si>
  <si>
    <t xml:space="preserve">  包财行【2022】89号昆工路办事处社区党组织服务群众资金</t>
  </si>
  <si>
    <t>一般公共预算财政拨款支出决算表</t>
  </si>
  <si>
    <t>公开06表</t>
  </si>
  <si>
    <t>本年支出</t>
  </si>
  <si>
    <t>合                      计</t>
  </si>
  <si>
    <r>
      <t>注：</t>
    </r>
    <r>
      <rPr>
        <sz val="10"/>
        <rFont val="Arial"/>
        <family val="2"/>
      </rPr>
      <t>1.</t>
    </r>
    <r>
      <rPr>
        <sz val="10"/>
        <rFont val="宋体"/>
        <family val="0"/>
      </rPr>
      <t>本表反映部门本年度一般公共预算财政拨款支出情况。本表金额单位转换时可能存在尾数误差。</t>
    </r>
  </si>
  <si>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</si>
  <si>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</si>
  <si>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</si>
  <si>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</si>
  <si>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</si>
  <si>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</si>
  <si>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</si>
  <si>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</si>
  <si>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</si>
  <si>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</si>
  <si>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</si>
  <si>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</si>
  <si>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</si>
  <si>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</si>
  <si>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</si>
  <si>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</si>
  <si>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</si>
  <si>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</si>
  <si>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</si>
  <si>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</si>
  <si>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</si>
  <si>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</si>
  <si>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</si>
  <si>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</si>
  <si>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</si>
  <si>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</si>
  <si>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</si>
  <si>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</si>
  <si>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</si>
  <si>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</si>
  <si>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</si>
  <si>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</si>
  <si>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</si>
  <si>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</si>
  <si>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</si>
  <si>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</si>
  <si>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</si>
  <si>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</si>
  <si>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</si>
  <si>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</si>
  <si>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</si>
  <si>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</si>
  <si>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</si>
  <si>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</si>
  <si>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</si>
  <si>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</si>
  <si>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</si>
  <si>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</si>
  <si>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</si>
  <si>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</si>
  <si>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</si>
  <si>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</si>
  <si>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</si>
  <si>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</si>
  <si>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</si>
  <si>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</si>
  <si>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</si>
  <si>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</si>
  <si>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</si>
  <si>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</si>
  <si>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</si>
  <si>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</si>
  <si>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</si>
  <si>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</si>
  <si>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</si>
  <si>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</si>
  <si>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</si>
  <si>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</si>
  <si>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</si>
  <si>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</si>
  <si>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</si>
  <si>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</si>
  <si>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</si>
  <si>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</si>
  <si>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</si>
  <si>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</si>
  <si>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</si>
  <si>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</si>
  <si>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</si>
  <si>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</si>
  <si>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</si>
  <si>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</si>
  <si>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</si>
  <si>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</si>
  <si>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</si>
  <si>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</si>
  <si>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</si>
  <si>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</si>
  <si>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</si>
  <si>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</si>
  <si>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</si>
  <si>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</si>
  <si>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</si>
  <si>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</si>
  <si>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</si>
  <si>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</si>
  <si>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</si>
  <si>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</si>
  <si>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</si>
  <si>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</si>
  <si>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</si>
  <si>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</si>
  <si>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</si>
  <si>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</si>
  <si>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</si>
  <si>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</si>
  <si>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</si>
  <si>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</si>
  <si>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</si>
  <si>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</si>
  <si>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</si>
  <si>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</si>
  <si>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</si>
  <si>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</si>
  <si>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</si>
  <si>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</si>
  <si>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</si>
  <si>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</si>
  <si>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</si>
  <si>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</si>
  <si>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</si>
  <si>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</si>
  <si>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</si>
  <si>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</si>
  <si>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</si>
  <si>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</si>
  <si>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</si>
  <si>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</si>
  <si>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</si>
  <si>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</si>
  <si>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</si>
  <si>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</si>
  <si>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</si>
  <si>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</si>
  <si>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</si>
  <si>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</si>
  <si>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</si>
  <si>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</si>
  <si>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</si>
  <si>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</si>
  <si>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</si>
  <si>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</si>
  <si>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</si>
  <si>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</si>
  <si>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</si>
  <si>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</si>
  <si>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</si>
  <si>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</si>
  <si>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</si>
  <si>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</si>
  <si>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</si>
  <si>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</si>
  <si>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</si>
  <si>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</si>
  <si>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</si>
  <si>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</si>
  <si>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</si>
  <si>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</si>
  <si>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</si>
  <si>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</si>
  <si>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</si>
  <si>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</si>
  <si>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</si>
  <si>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</si>
  <si>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</si>
  <si>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</si>
  <si>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</si>
  <si>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</si>
  <si>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</si>
  <si>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</si>
  <si>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</si>
  <si>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</si>
  <si>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</si>
  <si>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</si>
  <si>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</si>
  <si>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</si>
  <si>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</si>
  <si>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</si>
  <si>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</si>
  <si>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</si>
  <si>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</si>
  <si>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</si>
  <si>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</si>
  <si>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</si>
  <si>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</si>
  <si>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</si>
  <si>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</si>
  <si>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</si>
  <si>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</si>
  <si>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</si>
  <si>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</si>
  <si>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</si>
  <si>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</si>
  <si>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</si>
  <si>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</si>
  <si>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</si>
  <si>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</si>
  <si>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</si>
  <si>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</si>
  <si>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</si>
  <si>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</si>
  <si>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</si>
  <si>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</si>
  <si>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</si>
  <si>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</si>
  <si>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</si>
  <si>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</si>
  <si>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</si>
  <si>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</si>
  <si>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</si>
  <si>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</si>
  <si>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</si>
  <si>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</si>
  <si>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</si>
  <si>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</si>
  <si>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</si>
  <si>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</si>
  <si>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</si>
  <si>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</si>
  <si>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政府性基金预算财政拨款收入支出决算表</t>
  </si>
  <si>
    <t>公开09表</t>
  </si>
  <si>
    <t>本年收入</t>
  </si>
  <si>
    <t>注：1.本表反映部门本年度政府性基金预算财政拨款收入、支出及结转和结余情况。</t>
  </si>
  <si>
    <t>国有资本经营预算财政拨款支出决算表</t>
  </si>
  <si>
    <t>公开10表</t>
  </si>
  <si>
    <t>注：1.本表反映部门本年度国有资本经营预算财政拨款支出情况。</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</si>
  <si>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</si>
  <si>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</si>
  <si>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</si>
  <si>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</si>
  <si>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</si>
  <si>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</si>
  <si>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</si>
  <si>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</si>
  <si>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</si>
  <si>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</si>
  <si>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</si>
  <si>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</si>
  <si>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</si>
  <si>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</si>
  <si>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</si>
  <si>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</si>
  <si>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</si>
  <si>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 xml:space="preserve">  （二）相关统计数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</si>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</sst>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53">
    <font>
      <sz val="10"/>
      <name val="Arial"/>
      <family val="2"/>
    </font>
    <font>
      <sz val="11"/>
      <name val="宋体"/>
      <family val="0"/>
    </font>
    <font>
      <sz val="11"/>
      <name val="Arial"/>
      <family val="2"/>
    </font>
    <font>
      <sz val="12"/>
      <name val="黑体"/>
      <family val="3"/>
    </font>
    <font>
      <sz val="8"/>
      <name val="宋体"/>
      <family val="0"/>
    </font>
    <font>
      <sz val="10"/>
      <name val="宋体"/>
      <family val="0"/>
    </font>
    <font>
      <b/>
      <sz val="11"/>
      <name val="宋体"/>
      <family val="0"/>
    </font>
    <font>
      <sz val="7"/>
      <name val="宋体"/>
      <family val="0"/>
    </font>
    <font>
      <sz val="14"/>
      <name val="Arial"/>
      <family val="2"/>
    </font>
    <font>
      <sz val="14"/>
      <name val="宋体"/>
      <family val="0"/>
    </font>
    <font>
      <b/>
      <sz val="14"/>
      <name val="宋体"/>
      <family val="0"/>
    </font>
    <font>
      <b/>
      <sz val="10"/>
      <name val="宋体"/>
      <family val="0"/>
    </font>
    <font>
      <sz val="1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mbria"/>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0" xfId="0" applyNumberFormat="1" applyFont="1" applyFill="1" applyBorder="1" applyAlignment="1">
      <alignment horizontal="right" vertical="center" shrinkToFit="1"/>
    </xf>
    <xf numFmtId="0" fontId="1" fillId="0" borderId="10" xfId="0" applyFont="1" applyFill="1" applyBorder="1" applyAlignment="1">
      <alignment horizontal="center" vertical="center" shrinkToFit="1"/>
    </xf>
    <xf numFmtId="3" fontId="1" fillId="0" borderId="10" xfId="0" applyNumberFormat="1" applyFont="1" applyFill="1" applyBorder="1" applyAlignment="1">
      <alignment horizontal="righ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4" fontId="1" fillId="0" borderId="0" xfId="0" applyNumberFormat="1" applyFont="1" applyBorder="1" applyAlignment="1">
      <alignment horizontal="right" vertical="center" shrinkToFit="1"/>
    </xf>
    <xf numFmtId="0" fontId="1" fillId="0" borderId="11" xfId="0" applyFont="1" applyBorder="1" applyAlignment="1">
      <alignment horizontal="left" vertical="center"/>
    </xf>
    <xf numFmtId="0" fontId="1" fillId="0" borderId="11"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13" xfId="0" applyFont="1" applyBorder="1" applyAlignment="1">
      <alignment horizontal="center" vertical="center"/>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2" xfId="0" applyFont="1" applyBorder="1" applyAlignment="1">
      <alignment horizontal="left" vertical="center" shrinkToFit="1"/>
    </xf>
    <xf numFmtId="4" fontId="1" fillId="0" borderId="13" xfId="0" applyNumberFormat="1"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center" vertical="center" shrinkToFit="1"/>
    </xf>
    <xf numFmtId="3" fontId="1" fillId="0" borderId="13" xfId="0" applyNumberFormat="1" applyFont="1" applyFill="1" applyBorder="1" applyAlignment="1">
      <alignment horizontal="right" vertical="center" shrinkToFit="1"/>
    </xf>
    <xf numFmtId="3" fontId="1" fillId="0" borderId="13" xfId="0" applyNumberFormat="1" applyFont="1" applyBorder="1" applyAlignment="1">
      <alignment horizontal="right" vertical="center" shrinkToFit="1"/>
    </xf>
    <xf numFmtId="0" fontId="5" fillId="0" borderId="0" xfId="0" applyFont="1" applyBorder="1" applyAlignment="1">
      <alignment horizontal="left" vertical="center"/>
    </xf>
    <xf numFmtId="0" fontId="1"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1" fillId="0" borderId="0" xfId="0" applyFont="1" applyBorder="1" applyAlignment="1">
      <alignment horizontal="right" vertical="center" shrinkToFit="1"/>
    </xf>
    <xf numFmtId="0" fontId="5" fillId="0" borderId="0" xfId="0" applyFont="1" applyBorder="1" applyAlignment="1">
      <alignment horizontal="right" vertical="center" shrinkToFit="1"/>
    </xf>
    <xf numFmtId="180" fontId="0" fillId="0" borderId="0" xfId="0" applyNumberFormat="1" applyAlignment="1">
      <alignment/>
    </xf>
    <xf numFmtId="0" fontId="1" fillId="0" borderId="11"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3" xfId="0" applyNumberFormat="1" applyFont="1" applyBorder="1" applyAlignment="1">
      <alignment horizontal="right" vertical="center"/>
    </xf>
    <xf numFmtId="4" fontId="1" fillId="0" borderId="13" xfId="0" applyNumberFormat="1" applyFont="1" applyBorder="1" applyAlignment="1">
      <alignment horizontal="right" vertical="center" shrinkToFit="1"/>
    </xf>
    <xf numFmtId="0" fontId="1" fillId="0" borderId="13" xfId="0" applyFont="1" applyBorder="1" applyAlignment="1">
      <alignment horizontal="left" vertical="center"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shrinkToFit="1"/>
    </xf>
    <xf numFmtId="4" fontId="6" fillId="0" borderId="13" xfId="0" applyNumberFormat="1" applyFont="1" applyBorder="1" applyAlignment="1">
      <alignment horizontal="right" vertical="center" shrinkToFi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Fill="1" applyBorder="1" applyAlignment="1">
      <alignment horizontal="left" vertical="center"/>
    </xf>
    <xf numFmtId="4" fontId="1" fillId="0" borderId="13" xfId="0" applyNumberFormat="1" applyFont="1" applyFill="1" applyBorder="1" applyAlignment="1">
      <alignment horizontal="right" vertical="center"/>
    </xf>
    <xf numFmtId="0" fontId="1" fillId="0" borderId="13" xfId="0" applyFont="1" applyFill="1" applyBorder="1" applyAlignment="1">
      <alignment horizontal="left" vertical="center" shrinkToFit="1"/>
    </xf>
    <xf numFmtId="0" fontId="1" fillId="0" borderId="13" xfId="0" applyFont="1" applyFill="1" applyBorder="1" applyAlignment="1">
      <alignment horizontal="center" vertical="center"/>
    </xf>
    <xf numFmtId="0" fontId="1"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13" xfId="0" applyFont="1" applyFill="1" applyBorder="1" applyAlignment="1">
      <alignment horizontal="left" vertical="center" shrinkToFit="1"/>
    </xf>
    <xf numFmtId="0" fontId="7" fillId="0" borderId="0" xfId="0" applyFont="1" applyBorder="1" applyAlignment="1">
      <alignment horizontal="center" vertical="center" shrinkToFit="1"/>
    </xf>
    <xf numFmtId="0" fontId="52" fillId="0" borderId="0" xfId="0" applyFont="1" applyAlignment="1">
      <alignment horizontal="center"/>
    </xf>
    <xf numFmtId="0" fontId="5" fillId="0" borderId="14" xfId="0" applyFont="1" applyBorder="1" applyAlignment="1">
      <alignment horizontal="distributed" vertical="center"/>
    </xf>
    <xf numFmtId="0" fontId="1" fillId="0" borderId="15" xfId="0" applyFont="1" applyBorder="1" applyAlignment="1">
      <alignment horizontal="distributed" vertical="center"/>
    </xf>
    <xf numFmtId="0" fontId="5"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5" fillId="0" borderId="0" xfId="0" applyFont="1" applyBorder="1" applyAlignment="1">
      <alignment horizontal="left"/>
    </xf>
    <xf numFmtId="0" fontId="8" fillId="0" borderId="0" xfId="0" applyFont="1" applyAlignment="1">
      <alignment/>
    </xf>
    <xf numFmtId="0" fontId="1" fillId="0" borderId="14" xfId="0" applyFont="1" applyBorder="1" applyAlignment="1">
      <alignment horizontal="distributed" vertical="center" wrapText="1"/>
    </xf>
    <xf numFmtId="0" fontId="1" fillId="0" borderId="15" xfId="0" applyFont="1" applyBorder="1" applyAlignment="1">
      <alignment horizontal="distributed" vertical="center" wrapText="1"/>
    </xf>
    <xf numFmtId="0" fontId="9" fillId="0" borderId="10" xfId="0" applyFont="1" applyBorder="1" applyAlignment="1">
      <alignment horizontal="center" vertical="center" wrapText="1"/>
    </xf>
    <xf numFmtId="0" fontId="9" fillId="0" borderId="10" xfId="0" applyFont="1" applyBorder="1" applyAlignment="1">
      <alignment horizontal="distributed" vertical="center" wrapText="1"/>
    </xf>
    <xf numFmtId="0" fontId="9" fillId="0" borderId="10" xfId="0" applyFont="1" applyFill="1" applyBorder="1" applyAlignment="1">
      <alignment horizontal="left" vertical="center" shrinkToFi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shrinkToFit="1"/>
    </xf>
    <xf numFmtId="4" fontId="9" fillId="0" borderId="10" xfId="0" applyNumberFormat="1" applyFont="1" applyFill="1" applyBorder="1" applyAlignment="1">
      <alignment horizontal="right" vertical="center" shrinkToFit="1"/>
    </xf>
    <xf numFmtId="4" fontId="9" fillId="0" borderId="16" xfId="0" applyNumberFormat="1" applyFont="1" applyFill="1" applyBorder="1" applyAlignment="1">
      <alignment horizontal="right" vertical="center"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180" fontId="8" fillId="0" borderId="0" xfId="0" applyNumberFormat="1" applyFont="1" applyAlignment="1">
      <alignment/>
    </xf>
    <xf numFmtId="0" fontId="2" fillId="0" borderId="0" xfId="0" applyFont="1" applyFill="1" applyAlignment="1">
      <alignment/>
    </xf>
    <xf numFmtId="0" fontId="0" fillId="0" borderId="0" xfId="0" applyFill="1" applyAlignment="1">
      <alignment wrapText="1"/>
    </xf>
    <xf numFmtId="0" fontId="0" fillId="0" borderId="0" xfId="0" applyFill="1" applyAlignment="1">
      <alignment/>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distributed" vertical="center" wrapText="1"/>
    </xf>
    <xf numFmtId="0" fontId="1" fillId="0" borderId="10" xfId="0" applyFont="1" applyFill="1" applyBorder="1" applyAlignment="1">
      <alignment horizontal="distributed" vertical="distributed" wrapText="1"/>
    </xf>
    <xf numFmtId="0" fontId="1" fillId="0" borderId="10" xfId="0" applyFont="1" applyFill="1" applyBorder="1" applyAlignment="1">
      <alignment horizontal="distributed" vertical="center"/>
    </xf>
    <xf numFmtId="0" fontId="1" fillId="0" borderId="10" xfId="0" applyFont="1" applyFill="1" applyBorder="1" applyAlignment="1">
      <alignment horizontal="distributed" vertical="distributed"/>
    </xf>
    <xf numFmtId="0" fontId="1" fillId="0" borderId="10" xfId="0" applyFont="1" applyFill="1" applyBorder="1" applyAlignment="1">
      <alignment horizontal="left" vertical="center"/>
    </xf>
    <xf numFmtId="0" fontId="1" fillId="0" borderId="10" xfId="0" applyFont="1" applyFill="1" applyBorder="1" applyAlignment="1">
      <alignment horizontal="right" vertical="center" shrinkToFit="1"/>
    </xf>
    <xf numFmtId="0" fontId="11"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1" fillId="0" borderId="10" xfId="0" applyFont="1" applyFill="1" applyBorder="1" applyAlignment="1">
      <alignment horizontal="right" vertical="center" shrinkToFit="1"/>
    </xf>
    <xf numFmtId="0" fontId="6" fillId="0" borderId="10" xfId="0" applyFont="1" applyFill="1" applyBorder="1" applyAlignment="1">
      <alignment horizontal="distributed"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xf>
    <xf numFmtId="180" fontId="0" fillId="0" borderId="0" xfId="0" applyNumberFormat="1" applyFill="1" applyAlignment="1">
      <alignment/>
    </xf>
    <xf numFmtId="4" fontId="1" fillId="0" borderId="10" xfId="0" applyNumberFormat="1" applyFont="1" applyFill="1" applyBorder="1" applyAlignment="1">
      <alignment horizontal="right" vertical="center" shrinkToFit="1"/>
    </xf>
    <xf numFmtId="0" fontId="52"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 fontId="12"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13" fillId="0" borderId="0" xfId="0" applyFont="1" applyBorder="1" applyAlignment="1">
      <alignment horizontal="left" vertical="center"/>
    </xf>
    <xf numFmtId="4" fontId="9" fillId="0" borderId="10" xfId="0" applyNumberFormat="1" applyFont="1" applyFill="1" applyBorder="1" applyAlignment="1">
      <alignment horizontal="right" vertical="center" shrinkToFit="1"/>
    </xf>
    <xf numFmtId="4" fontId="9" fillId="0" borderId="10" xfId="0" applyNumberFormat="1" applyFont="1" applyBorder="1" applyAlignment="1">
      <alignment horizontal="right" vertical="center" shrinkToFit="1"/>
    </xf>
    <xf numFmtId="4" fontId="10" fillId="0" borderId="10" xfId="0" applyNumberFormat="1" applyFont="1" applyFill="1" applyBorder="1" applyAlignment="1">
      <alignment horizontal="right" vertical="center" shrinkToFit="1"/>
    </xf>
    <xf numFmtId="0" fontId="11" fillId="0" borderId="1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4" fillId="0" borderId="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zoomScale="130" zoomScaleNormal="130" workbookViewId="0" topLeftCell="A1">
      <selection activeCell="I56" sqref="I56"/>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5" customHeight="1">
      <c r="A1" s="2" t="s">
        <v>0</v>
      </c>
      <c r="B1" s="2"/>
      <c r="C1" s="2"/>
      <c r="D1" s="2"/>
      <c r="E1" s="2"/>
      <c r="F1" s="2"/>
    </row>
    <row r="2" spans="1:6" ht="15" customHeight="1">
      <c r="A2" s="116" t="s">
        <v>1</v>
      </c>
      <c r="B2" s="116"/>
      <c r="C2" s="116"/>
      <c r="D2" s="116"/>
      <c r="E2" s="116"/>
      <c r="F2" s="116"/>
    </row>
    <row r="3" spans="1:6" s="1" customFormat="1" ht="15" customHeight="1">
      <c r="A3" s="4"/>
      <c r="B3" s="4"/>
      <c r="C3" s="8"/>
      <c r="D3" s="4"/>
      <c r="E3" s="4"/>
      <c r="F3" s="5" t="s">
        <v>2</v>
      </c>
    </row>
    <row r="4" spans="1:6" s="1" customFormat="1" ht="15" customHeight="1">
      <c r="A4" s="4" t="s">
        <v>3</v>
      </c>
      <c r="B4" s="4"/>
      <c r="C4" s="4"/>
      <c r="D4" s="4"/>
      <c r="E4" s="6"/>
      <c r="F4" s="8" t="s">
        <v>4</v>
      </c>
    </row>
    <row r="5" spans="1:6" ht="15" customHeight="1">
      <c r="A5" s="117" t="s">
        <v>5</v>
      </c>
      <c r="B5" s="117" t="s">
        <v>5</v>
      </c>
      <c r="C5" s="117" t="s">
        <v>5</v>
      </c>
      <c r="D5" s="117" t="s">
        <v>6</v>
      </c>
      <c r="E5" s="117" t="s">
        <v>6</v>
      </c>
      <c r="F5" s="117" t="s">
        <v>6</v>
      </c>
    </row>
    <row r="6" spans="1:6" ht="15" customHeight="1">
      <c r="A6" s="117" t="s">
        <v>7</v>
      </c>
      <c r="B6" s="9" t="s">
        <v>8</v>
      </c>
      <c r="C6" s="9" t="s">
        <v>9</v>
      </c>
      <c r="D6" s="117" t="s">
        <v>7</v>
      </c>
      <c r="E6" s="9" t="s">
        <v>8</v>
      </c>
      <c r="F6" s="9" t="s">
        <v>9</v>
      </c>
    </row>
    <row r="7" spans="1:6" ht="15" customHeight="1">
      <c r="A7" s="37" t="s">
        <v>10</v>
      </c>
      <c r="B7" s="22"/>
      <c r="C7" s="22" t="s">
        <v>11</v>
      </c>
      <c r="D7" s="38" t="s">
        <v>10</v>
      </c>
      <c r="E7" s="22"/>
      <c r="F7" s="22" t="s">
        <v>12</v>
      </c>
    </row>
    <row r="8" spans="1:6" ht="15" customHeight="1">
      <c r="A8" s="24" t="s">
        <v>13</v>
      </c>
      <c r="B8" s="22" t="s">
        <v>11</v>
      </c>
      <c r="C8" s="42">
        <v>970.66</v>
      </c>
      <c r="D8" s="43" t="s">
        <v>14</v>
      </c>
      <c r="E8" s="22" t="s">
        <v>15</v>
      </c>
      <c r="F8" s="42">
        <v>356.61</v>
      </c>
    </row>
    <row r="9" spans="1:6" ht="15" customHeight="1">
      <c r="A9" s="24" t="s">
        <v>16</v>
      </c>
      <c r="B9" s="22" t="s">
        <v>12</v>
      </c>
      <c r="C9" s="42">
        <v>0</v>
      </c>
      <c r="D9" s="43" t="s">
        <v>17</v>
      </c>
      <c r="E9" s="22" t="s">
        <v>18</v>
      </c>
      <c r="F9" s="42">
        <v>0</v>
      </c>
    </row>
    <row r="10" spans="1:6" ht="15" customHeight="1">
      <c r="A10" s="24" t="s">
        <v>19</v>
      </c>
      <c r="B10" s="22" t="s">
        <v>20</v>
      </c>
      <c r="C10" s="42">
        <v>0</v>
      </c>
      <c r="D10" s="43" t="s">
        <v>21</v>
      </c>
      <c r="E10" s="22" t="s">
        <v>22</v>
      </c>
      <c r="F10" s="42">
        <v>0</v>
      </c>
    </row>
    <row r="11" spans="1:6" ht="15" customHeight="1">
      <c r="A11" s="24" t="s">
        <v>23</v>
      </c>
      <c r="B11" s="22" t="s">
        <v>24</v>
      </c>
      <c r="C11" s="42">
        <v>0</v>
      </c>
      <c r="D11" s="43" t="s">
        <v>25</v>
      </c>
      <c r="E11" s="22" t="s">
        <v>26</v>
      </c>
      <c r="F11" s="42">
        <v>0</v>
      </c>
    </row>
    <row r="12" spans="1:6" ht="15" customHeight="1">
      <c r="A12" s="24" t="s">
        <v>27</v>
      </c>
      <c r="B12" s="22" t="s">
        <v>28</v>
      </c>
      <c r="C12" s="42">
        <v>0</v>
      </c>
      <c r="D12" s="43" t="s">
        <v>29</v>
      </c>
      <c r="E12" s="22" t="s">
        <v>30</v>
      </c>
      <c r="F12" s="42">
        <v>0</v>
      </c>
    </row>
    <row r="13" spans="1:6" ht="15" customHeight="1">
      <c r="A13" s="24" t="s">
        <v>31</v>
      </c>
      <c r="B13" s="22" t="s">
        <v>32</v>
      </c>
      <c r="C13" s="42">
        <v>0</v>
      </c>
      <c r="D13" s="43" t="s">
        <v>33</v>
      </c>
      <c r="E13" s="22" t="s">
        <v>34</v>
      </c>
      <c r="F13" s="42">
        <v>1.5</v>
      </c>
    </row>
    <row r="14" spans="1:6" ht="15" customHeight="1">
      <c r="A14" s="24" t="s">
        <v>35</v>
      </c>
      <c r="B14" s="22" t="s">
        <v>36</v>
      </c>
      <c r="C14" s="42">
        <v>0</v>
      </c>
      <c r="D14" s="43" t="s">
        <v>37</v>
      </c>
      <c r="E14" s="22" t="s">
        <v>38</v>
      </c>
      <c r="F14" s="42">
        <v>0</v>
      </c>
    </row>
    <row r="15" spans="1:6" ht="15" customHeight="1">
      <c r="A15" s="24" t="s">
        <v>39</v>
      </c>
      <c r="B15" s="22" t="s">
        <v>40</v>
      </c>
      <c r="C15" s="42">
        <v>118.16</v>
      </c>
      <c r="D15" s="43" t="s">
        <v>41</v>
      </c>
      <c r="E15" s="22" t="s">
        <v>42</v>
      </c>
      <c r="F15" s="42">
        <v>678.62</v>
      </c>
    </row>
    <row r="16" spans="1:6" ht="15" customHeight="1">
      <c r="A16" s="24"/>
      <c r="B16" s="22" t="s">
        <v>43</v>
      </c>
      <c r="C16" s="54"/>
      <c r="D16" s="43" t="s">
        <v>44</v>
      </c>
      <c r="E16" s="22" t="s">
        <v>45</v>
      </c>
      <c r="F16" s="42">
        <v>19.41</v>
      </c>
    </row>
    <row r="17" spans="1:6" ht="15" customHeight="1">
      <c r="A17" s="24"/>
      <c r="B17" s="22" t="s">
        <v>46</v>
      </c>
      <c r="C17" s="54"/>
      <c r="D17" s="43" t="s">
        <v>47</v>
      </c>
      <c r="E17" s="22" t="s">
        <v>48</v>
      </c>
      <c r="F17" s="42">
        <v>0</v>
      </c>
    </row>
    <row r="18" spans="1:6" ht="15" customHeight="1">
      <c r="A18" s="24"/>
      <c r="B18" s="22" t="s">
        <v>49</v>
      </c>
      <c r="C18" s="54"/>
      <c r="D18" s="43" t="s">
        <v>50</v>
      </c>
      <c r="E18" s="22" t="s">
        <v>51</v>
      </c>
      <c r="F18" s="42">
        <v>72.59</v>
      </c>
    </row>
    <row r="19" spans="1:6" ht="15" customHeight="1">
      <c r="A19" s="24"/>
      <c r="B19" s="22" t="s">
        <v>52</v>
      </c>
      <c r="C19" s="54"/>
      <c r="D19" s="43" t="s">
        <v>53</v>
      </c>
      <c r="E19" s="22" t="s">
        <v>54</v>
      </c>
      <c r="F19" s="42">
        <v>0</v>
      </c>
    </row>
    <row r="20" spans="1:6" ht="15" customHeight="1">
      <c r="A20" s="24"/>
      <c r="B20" s="22" t="s">
        <v>55</v>
      </c>
      <c r="C20" s="54"/>
      <c r="D20" s="43" t="s">
        <v>56</v>
      </c>
      <c r="E20" s="22" t="s">
        <v>57</v>
      </c>
      <c r="F20" s="42">
        <v>0</v>
      </c>
    </row>
    <row r="21" spans="1:6" ht="15" customHeight="1">
      <c r="A21" s="24"/>
      <c r="B21" s="22" t="s">
        <v>58</v>
      </c>
      <c r="C21" s="54"/>
      <c r="D21" s="43" t="s">
        <v>59</v>
      </c>
      <c r="E21" s="22" t="s">
        <v>60</v>
      </c>
      <c r="F21" s="42">
        <v>0</v>
      </c>
    </row>
    <row r="22" spans="1:6" ht="15" customHeight="1">
      <c r="A22" s="24"/>
      <c r="B22" s="22" t="s">
        <v>61</v>
      </c>
      <c r="C22" s="54"/>
      <c r="D22" s="43" t="s">
        <v>62</v>
      </c>
      <c r="E22" s="22" t="s">
        <v>63</v>
      </c>
      <c r="F22" s="42">
        <v>0</v>
      </c>
    </row>
    <row r="23" spans="1:6" ht="15" customHeight="1">
      <c r="A23" s="24"/>
      <c r="B23" s="22" t="s">
        <v>64</v>
      </c>
      <c r="C23" s="54"/>
      <c r="D23" s="43" t="s">
        <v>65</v>
      </c>
      <c r="E23" s="22" t="s">
        <v>66</v>
      </c>
      <c r="F23" s="42">
        <v>0</v>
      </c>
    </row>
    <row r="24" spans="1:6" ht="15" customHeight="1">
      <c r="A24" s="24"/>
      <c r="B24" s="22" t="s">
        <v>67</v>
      </c>
      <c r="C24" s="54"/>
      <c r="D24" s="43" t="s">
        <v>68</v>
      </c>
      <c r="E24" s="22" t="s">
        <v>69</v>
      </c>
      <c r="F24" s="42">
        <v>0</v>
      </c>
    </row>
    <row r="25" spans="1:6" ht="15" customHeight="1">
      <c r="A25" s="24"/>
      <c r="B25" s="22" t="s">
        <v>70</v>
      </c>
      <c r="C25" s="54"/>
      <c r="D25" s="43" t="s">
        <v>71</v>
      </c>
      <c r="E25" s="22" t="s">
        <v>72</v>
      </c>
      <c r="F25" s="42">
        <v>0</v>
      </c>
    </row>
    <row r="26" spans="1:6" ht="15" customHeight="1">
      <c r="A26" s="24"/>
      <c r="B26" s="22" t="s">
        <v>73</v>
      </c>
      <c r="C26" s="54"/>
      <c r="D26" s="43" t="s">
        <v>74</v>
      </c>
      <c r="E26" s="22" t="s">
        <v>75</v>
      </c>
      <c r="F26" s="42">
        <v>26.54</v>
      </c>
    </row>
    <row r="27" spans="1:6" ht="15" customHeight="1">
      <c r="A27" s="24"/>
      <c r="B27" s="22" t="s">
        <v>76</v>
      </c>
      <c r="C27" s="54"/>
      <c r="D27" s="43" t="s">
        <v>77</v>
      </c>
      <c r="E27" s="22" t="s">
        <v>78</v>
      </c>
      <c r="F27" s="42">
        <v>0</v>
      </c>
    </row>
    <row r="28" spans="1:6" ht="15" customHeight="1">
      <c r="A28" s="24"/>
      <c r="B28" s="22" t="s">
        <v>79</v>
      </c>
      <c r="C28" s="54"/>
      <c r="D28" s="43" t="s">
        <v>80</v>
      </c>
      <c r="E28" s="22" t="s">
        <v>81</v>
      </c>
      <c r="F28" s="42">
        <v>0</v>
      </c>
    </row>
    <row r="29" spans="1:6" ht="15" customHeight="1">
      <c r="A29" s="24"/>
      <c r="B29" s="22" t="s">
        <v>82</v>
      </c>
      <c r="C29" s="54"/>
      <c r="D29" s="43" t="s">
        <v>83</v>
      </c>
      <c r="E29" s="22" t="s">
        <v>84</v>
      </c>
      <c r="F29" s="42">
        <v>3.7</v>
      </c>
    </row>
    <row r="30" spans="1:6" ht="15" customHeight="1">
      <c r="A30" s="24"/>
      <c r="B30" s="22" t="s">
        <v>85</v>
      </c>
      <c r="C30" s="54"/>
      <c r="D30" s="43" t="s">
        <v>86</v>
      </c>
      <c r="E30" s="22" t="s">
        <v>87</v>
      </c>
      <c r="F30" s="42">
        <v>0</v>
      </c>
    </row>
    <row r="31" spans="1:6" ht="15" customHeight="1">
      <c r="A31" s="126"/>
      <c r="B31" s="46" t="s">
        <v>88</v>
      </c>
      <c r="C31" s="57"/>
      <c r="D31" s="43" t="s">
        <v>89</v>
      </c>
      <c r="E31" s="22" t="s">
        <v>90</v>
      </c>
      <c r="F31" s="42">
        <v>0</v>
      </c>
    </row>
    <row r="32" spans="1:6" ht="15" customHeight="1">
      <c r="A32" s="55"/>
      <c r="B32" s="46" t="s">
        <v>91</v>
      </c>
      <c r="C32" s="57"/>
      <c r="D32" s="43" t="s">
        <v>92</v>
      </c>
      <c r="E32" s="22" t="s">
        <v>93</v>
      </c>
      <c r="F32" s="42">
        <v>0</v>
      </c>
    </row>
    <row r="33" spans="1:6" ht="15" customHeight="1">
      <c r="A33" s="55"/>
      <c r="B33" s="46" t="s">
        <v>94</v>
      </c>
      <c r="C33" s="57"/>
      <c r="D33" s="43" t="s">
        <v>95</v>
      </c>
      <c r="E33" s="22" t="s">
        <v>96</v>
      </c>
      <c r="F33" s="42">
        <v>0</v>
      </c>
    </row>
    <row r="34" spans="1:6" ht="15" customHeight="1">
      <c r="A34" s="127" t="s">
        <v>97</v>
      </c>
      <c r="B34" s="22" t="s">
        <v>98</v>
      </c>
      <c r="C34" s="42">
        <f>SUM(C8:C33)</f>
        <v>1088.82</v>
      </c>
      <c r="D34" s="128" t="s">
        <v>99</v>
      </c>
      <c r="E34" s="22" t="s">
        <v>100</v>
      </c>
      <c r="F34" s="42">
        <f>SUM(F8:F33)</f>
        <v>1158.97</v>
      </c>
    </row>
    <row r="35" spans="1:6" ht="15" customHeight="1">
      <c r="A35" s="24" t="s">
        <v>101</v>
      </c>
      <c r="B35" s="22" t="s">
        <v>102</v>
      </c>
      <c r="C35" s="42">
        <v>0</v>
      </c>
      <c r="D35" s="43" t="s">
        <v>103</v>
      </c>
      <c r="E35" s="22" t="s">
        <v>104</v>
      </c>
      <c r="F35" s="42">
        <v>0</v>
      </c>
    </row>
    <row r="36" spans="1:6" ht="15" customHeight="1">
      <c r="A36" s="24" t="s">
        <v>105</v>
      </c>
      <c r="B36" s="22" t="s">
        <v>106</v>
      </c>
      <c r="C36" s="42">
        <v>92.4</v>
      </c>
      <c r="D36" s="43" t="s">
        <v>107</v>
      </c>
      <c r="E36" s="22" t="s">
        <v>108</v>
      </c>
      <c r="F36" s="42">
        <v>22.24</v>
      </c>
    </row>
    <row r="37" spans="1:6" ht="15" customHeight="1">
      <c r="A37" s="24"/>
      <c r="B37" s="22" t="s">
        <v>109</v>
      </c>
      <c r="C37" s="54"/>
      <c r="D37" s="43"/>
      <c r="E37" s="22" t="s">
        <v>110</v>
      </c>
      <c r="F37" s="43"/>
    </row>
    <row r="38" spans="1:6" ht="15" customHeight="1">
      <c r="A38" s="129" t="s">
        <v>111</v>
      </c>
      <c r="B38" s="22" t="s">
        <v>112</v>
      </c>
      <c r="C38" s="42">
        <f>SUM(C34:C37)</f>
        <v>1181.22</v>
      </c>
      <c r="D38" s="130" t="s">
        <v>111</v>
      </c>
      <c r="E38" s="22" t="s">
        <v>113</v>
      </c>
      <c r="F38" s="42">
        <f>SUM(F34:F37)</f>
        <v>1181.21</v>
      </c>
    </row>
    <row r="39" spans="1:6" ht="15" customHeight="1">
      <c r="A39" s="4" t="s">
        <v>114</v>
      </c>
      <c r="B39" s="4" t="s">
        <v>114</v>
      </c>
      <c r="C39" s="4" t="s">
        <v>114</v>
      </c>
      <c r="D39" s="4" t="s">
        <v>114</v>
      </c>
      <c r="E39" s="4" t="s">
        <v>114</v>
      </c>
      <c r="F39" s="4" t="s">
        <v>114</v>
      </c>
    </row>
    <row r="40" spans="1:6" ht="15" customHeight="1">
      <c r="A40" s="4" t="s">
        <v>115</v>
      </c>
      <c r="B40" s="4" t="s">
        <v>115</v>
      </c>
      <c r="C40" s="4" t="s">
        <v>115</v>
      </c>
      <c r="D40" s="4" t="s">
        <v>115</v>
      </c>
      <c r="E40" s="4" t="s">
        <v>115</v>
      </c>
      <c r="F40" s="4" t="s">
        <v>115</v>
      </c>
    </row>
    <row r="41" spans="1:6" ht="8.25" customHeight="1">
      <c r="A41" s="4"/>
      <c r="B41" s="4"/>
      <c r="C41" s="131"/>
      <c r="D41" s="4"/>
      <c r="E41" s="4"/>
      <c r="F41" s="4"/>
    </row>
  </sheetData>
  <sheetProtection/>
  <mergeCells count="8">
    <mergeCell ref="A1:F1"/>
    <mergeCell ref="A2:F2"/>
    <mergeCell ref="A4:D4"/>
    <mergeCell ref="A5:C5"/>
    <mergeCell ref="D5:F5"/>
    <mergeCell ref="A39:F39"/>
    <mergeCell ref="A40:F40"/>
    <mergeCell ref="A41:F41"/>
  </mergeCells>
  <printOptions/>
  <pageMargins left="0.75" right="0.75"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I56" sqref="I56"/>
    </sheetView>
  </sheetViews>
  <sheetFormatPr defaultColWidth="9.140625" defaultRowHeight="15" customHeight="1"/>
  <cols>
    <col min="1" max="3" width="3.140625" style="0" customWidth="1"/>
    <col min="4" max="4" width="37.28125" style="0" customWidth="1"/>
    <col min="5" max="6" width="17.140625" style="0" customWidth="1"/>
    <col min="7" max="9" width="16.00390625" style="0" customWidth="1"/>
    <col min="10" max="10" width="17.140625" style="0" customWidth="1"/>
  </cols>
  <sheetData>
    <row r="1" spans="1:10" ht="15" customHeight="1">
      <c r="A1" s="2" t="s">
        <v>508</v>
      </c>
      <c r="B1" s="2"/>
      <c r="C1" s="2"/>
      <c r="D1" s="2"/>
      <c r="E1" s="2"/>
      <c r="F1" s="2"/>
      <c r="G1" s="2"/>
      <c r="H1" s="2"/>
      <c r="I1" s="2"/>
      <c r="J1" s="2"/>
    </row>
    <row r="2" spans="1:10" ht="15" customHeight="1">
      <c r="A2" s="3" t="s">
        <v>1</v>
      </c>
      <c r="B2" s="3"/>
      <c r="C2" s="3"/>
      <c r="D2" s="3"/>
      <c r="E2" s="3"/>
      <c r="F2" s="3"/>
      <c r="G2" s="3"/>
      <c r="H2" s="3"/>
      <c r="I2" s="3"/>
      <c r="J2" s="3"/>
    </row>
    <row r="3" spans="1:10" s="1" customFormat="1" ht="15" customHeight="1">
      <c r="A3" s="4"/>
      <c r="B3" s="4"/>
      <c r="C3" s="4"/>
      <c r="D3" s="4"/>
      <c r="E3" s="4"/>
      <c r="F3" s="4"/>
      <c r="G3" s="4"/>
      <c r="H3" s="4"/>
      <c r="I3" s="4"/>
      <c r="J3" s="5" t="s">
        <v>509</v>
      </c>
    </row>
    <row r="4" spans="1:10" s="1" customFormat="1" ht="15" customHeight="1">
      <c r="A4" s="17" t="s">
        <v>3</v>
      </c>
      <c r="B4" s="17"/>
      <c r="C4" s="17"/>
      <c r="D4" s="17"/>
      <c r="E4" s="36"/>
      <c r="F4" s="17"/>
      <c r="G4" s="17"/>
      <c r="H4" s="17"/>
      <c r="I4" s="17"/>
      <c r="J4" s="18" t="s">
        <v>4</v>
      </c>
    </row>
    <row r="5" spans="1:10" ht="15" customHeight="1">
      <c r="A5" s="37" t="s">
        <v>7</v>
      </c>
      <c r="B5" s="38" t="s">
        <v>7</v>
      </c>
      <c r="C5" s="38" t="s">
        <v>7</v>
      </c>
      <c r="D5" s="38" t="s">
        <v>7</v>
      </c>
      <c r="E5" s="22" t="s">
        <v>105</v>
      </c>
      <c r="F5" s="22" t="s">
        <v>506</v>
      </c>
      <c r="G5" s="39" t="s">
        <v>282</v>
      </c>
      <c r="H5" s="39" t="s">
        <v>282</v>
      </c>
      <c r="I5" s="39" t="s">
        <v>282</v>
      </c>
      <c r="J5" s="39" t="s">
        <v>107</v>
      </c>
    </row>
    <row r="6" spans="1:10" ht="15" customHeight="1">
      <c r="A6" s="40" t="s">
        <v>124</v>
      </c>
      <c r="B6" s="39" t="s">
        <v>124</v>
      </c>
      <c r="C6" s="39" t="s">
        <v>124</v>
      </c>
      <c r="D6" s="22" t="s">
        <v>125</v>
      </c>
      <c r="E6" s="22" t="s">
        <v>105</v>
      </c>
      <c r="F6" s="22" t="s">
        <v>506</v>
      </c>
      <c r="G6" s="39" t="s">
        <v>132</v>
      </c>
      <c r="H6" s="39" t="s">
        <v>210</v>
      </c>
      <c r="I6" s="39" t="s">
        <v>211</v>
      </c>
      <c r="J6" s="39" t="s">
        <v>107</v>
      </c>
    </row>
    <row r="7" spans="1:10" ht="15" customHeight="1">
      <c r="A7" s="40" t="s">
        <v>124</v>
      </c>
      <c r="B7" s="39" t="s">
        <v>124</v>
      </c>
      <c r="C7" s="39" t="s">
        <v>124</v>
      </c>
      <c r="D7" s="22" t="s">
        <v>125</v>
      </c>
      <c r="E7" s="22" t="s">
        <v>105</v>
      </c>
      <c r="F7" s="22" t="s">
        <v>506</v>
      </c>
      <c r="G7" s="39" t="s">
        <v>132</v>
      </c>
      <c r="H7" s="39" t="s">
        <v>210</v>
      </c>
      <c r="I7" s="39" t="s">
        <v>211</v>
      </c>
      <c r="J7" s="39" t="s">
        <v>107</v>
      </c>
    </row>
    <row r="8" spans="1:10" ht="15" customHeight="1">
      <c r="A8" s="40" t="s">
        <v>124</v>
      </c>
      <c r="B8" s="39" t="s">
        <v>124</v>
      </c>
      <c r="C8" s="39" t="s">
        <v>124</v>
      </c>
      <c r="D8" s="22" t="s">
        <v>125</v>
      </c>
      <c r="E8" s="22" t="s">
        <v>105</v>
      </c>
      <c r="F8" s="22" t="s">
        <v>506</v>
      </c>
      <c r="G8" s="39" t="s">
        <v>132</v>
      </c>
      <c r="H8" s="39" t="s">
        <v>210</v>
      </c>
      <c r="I8" s="39" t="s">
        <v>211</v>
      </c>
      <c r="J8" s="39" t="s">
        <v>107</v>
      </c>
    </row>
    <row r="9" spans="1:10" ht="15" customHeight="1">
      <c r="A9" s="19" t="s">
        <v>10</v>
      </c>
      <c r="B9" s="20" t="s">
        <v>10</v>
      </c>
      <c r="C9" s="20" t="s">
        <v>10</v>
      </c>
      <c r="D9" s="20" t="s">
        <v>10</v>
      </c>
      <c r="E9" s="20" t="s">
        <v>11</v>
      </c>
      <c r="F9" s="20" t="s">
        <v>12</v>
      </c>
      <c r="G9" s="22" t="s">
        <v>20</v>
      </c>
      <c r="H9" s="22" t="s">
        <v>24</v>
      </c>
      <c r="I9" s="22" t="s">
        <v>28</v>
      </c>
      <c r="J9" s="22" t="s">
        <v>32</v>
      </c>
    </row>
    <row r="10" spans="1:10" ht="15" customHeight="1">
      <c r="A10" s="37" t="s">
        <v>132</v>
      </c>
      <c r="B10" s="38" t="s">
        <v>132</v>
      </c>
      <c r="C10" s="38" t="s">
        <v>132</v>
      </c>
      <c r="D10" s="38" t="s">
        <v>132</v>
      </c>
      <c r="E10" s="41"/>
      <c r="F10" s="41"/>
      <c r="G10" s="42"/>
      <c r="H10" s="42"/>
      <c r="I10" s="42"/>
      <c r="J10" s="42"/>
    </row>
    <row r="11" spans="1:10" ht="15" customHeight="1">
      <c r="A11" s="24"/>
      <c r="B11" s="43"/>
      <c r="C11" s="43"/>
      <c r="D11" s="43"/>
      <c r="E11" s="42"/>
      <c r="F11" s="42"/>
      <c r="G11" s="42"/>
      <c r="H11" s="42"/>
      <c r="I11" s="42"/>
      <c r="J11" s="42"/>
    </row>
    <row r="12" spans="1:10" ht="15" customHeight="1">
      <c r="A12" s="14" t="s">
        <v>510</v>
      </c>
      <c r="B12" s="14" t="s">
        <v>510</v>
      </c>
      <c r="C12" s="14" t="s">
        <v>510</v>
      </c>
      <c r="D12" s="14" t="s">
        <v>510</v>
      </c>
      <c r="E12" s="32" t="s">
        <v>510</v>
      </c>
      <c r="F12" s="32" t="s">
        <v>510</v>
      </c>
      <c r="G12" s="14" t="s">
        <v>510</v>
      </c>
      <c r="H12" s="14" t="s">
        <v>510</v>
      </c>
      <c r="I12" s="14" t="s">
        <v>510</v>
      </c>
      <c r="J12" s="32"/>
    </row>
    <row r="13" spans="1:10" ht="15" customHeight="1">
      <c r="A13" s="14"/>
      <c r="B13" s="14"/>
      <c r="C13" s="14"/>
      <c r="D13" s="14"/>
      <c r="E13" s="14"/>
      <c r="F13" s="14"/>
      <c r="G13" s="14"/>
      <c r="H13" s="14"/>
      <c r="I13" s="14"/>
      <c r="J13" s="32"/>
    </row>
  </sheetData>
  <sheetProtection/>
  <mergeCells count="17">
    <mergeCell ref="A1:J1"/>
    <mergeCell ref="A2:J2"/>
    <mergeCell ref="A5:D5"/>
    <mergeCell ref="G5:I5"/>
    <mergeCell ref="A9:D9"/>
    <mergeCell ref="A10:D10"/>
    <mergeCell ref="A11:C11"/>
    <mergeCell ref="A12:I12"/>
    <mergeCell ref="A13:I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6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I56" sqref="I56"/>
    </sheetView>
  </sheetViews>
  <sheetFormatPr defaultColWidth="9.140625" defaultRowHeight="15" customHeight="1"/>
  <cols>
    <col min="1" max="1" width="42.7109375" style="0" customWidth="1"/>
    <col min="2" max="2" width="8.00390625" style="0" customWidth="1"/>
    <col min="3" max="8" width="17.140625" style="0" customWidth="1"/>
    <col min="10" max="10" width="9.57421875" style="0" bestFit="1" customWidth="1"/>
    <col min="12" max="12" width="9.57421875" style="0" bestFit="1" customWidth="1"/>
  </cols>
  <sheetData>
    <row r="1" spans="1:8" ht="15" customHeight="1">
      <c r="A1" s="2" t="s">
        <v>511</v>
      </c>
      <c r="B1" s="2"/>
      <c r="C1" s="2"/>
      <c r="D1" s="2"/>
      <c r="E1" s="2"/>
      <c r="F1" s="2"/>
      <c r="G1" s="2"/>
      <c r="H1" s="2"/>
    </row>
    <row r="2" spans="1:8" ht="15" customHeight="1">
      <c r="A2" s="3" t="s">
        <v>1</v>
      </c>
      <c r="B2" s="3"/>
      <c r="C2" s="3"/>
      <c r="D2" s="3"/>
      <c r="E2" s="3"/>
      <c r="F2" s="3"/>
      <c r="G2" s="3"/>
      <c r="H2" s="3"/>
    </row>
    <row r="3" spans="1:8" s="1" customFormat="1" ht="15" customHeight="1">
      <c r="A3" s="4"/>
      <c r="B3" s="4"/>
      <c r="C3" s="4"/>
      <c r="D3" s="4"/>
      <c r="E3" s="4"/>
      <c r="F3" s="4"/>
      <c r="G3" s="4"/>
      <c r="H3" s="5" t="s">
        <v>512</v>
      </c>
    </row>
    <row r="4" spans="1:8" s="1" customFormat="1" ht="15" customHeight="1">
      <c r="A4" s="17" t="s">
        <v>3</v>
      </c>
      <c r="B4" s="17"/>
      <c r="C4" s="17"/>
      <c r="D4" s="17"/>
      <c r="E4" s="17"/>
      <c r="F4" s="17"/>
      <c r="G4" s="17"/>
      <c r="H4" s="18" t="s">
        <v>4</v>
      </c>
    </row>
    <row r="5" spans="1:8" ht="15" customHeight="1">
      <c r="A5" s="19" t="s">
        <v>7</v>
      </c>
      <c r="B5" s="20" t="s">
        <v>8</v>
      </c>
      <c r="C5" s="21" t="s">
        <v>264</v>
      </c>
      <c r="D5" s="21" t="s">
        <v>264</v>
      </c>
      <c r="E5" s="21" t="s">
        <v>264</v>
      </c>
      <c r="F5" s="20" t="s">
        <v>513</v>
      </c>
      <c r="G5" s="20" t="s">
        <v>513</v>
      </c>
      <c r="H5" s="20" t="s">
        <v>513</v>
      </c>
    </row>
    <row r="6" spans="1:8" ht="15" customHeight="1">
      <c r="A6" s="19" t="s">
        <v>7</v>
      </c>
      <c r="B6" s="20" t="s">
        <v>8</v>
      </c>
      <c r="C6" s="22" t="s">
        <v>514</v>
      </c>
      <c r="D6" s="22" t="s">
        <v>515</v>
      </c>
      <c r="E6" s="22" t="s">
        <v>516</v>
      </c>
      <c r="F6" s="22" t="s">
        <v>514</v>
      </c>
      <c r="G6" s="22" t="s">
        <v>515</v>
      </c>
      <c r="H6" s="22" t="s">
        <v>516</v>
      </c>
    </row>
    <row r="7" spans="1:8" ht="15" customHeight="1">
      <c r="A7" s="23" t="s">
        <v>517</v>
      </c>
      <c r="B7" s="20" t="s">
        <v>8</v>
      </c>
      <c r="C7" s="22" t="s">
        <v>11</v>
      </c>
      <c r="D7" s="22" t="s">
        <v>12</v>
      </c>
      <c r="E7" s="22" t="s">
        <v>20</v>
      </c>
      <c r="F7" s="22" t="s">
        <v>24</v>
      </c>
      <c r="G7" s="22" t="s">
        <v>28</v>
      </c>
      <c r="H7" s="22" t="s">
        <v>32</v>
      </c>
    </row>
    <row r="8" spans="1:8" ht="15" customHeight="1">
      <c r="A8" s="24" t="s">
        <v>518</v>
      </c>
      <c r="B8" s="22" t="s">
        <v>11</v>
      </c>
      <c r="C8" s="22" t="s">
        <v>273</v>
      </c>
      <c r="D8" s="22" t="s">
        <v>273</v>
      </c>
      <c r="E8" s="22" t="s">
        <v>273</v>
      </c>
      <c r="F8" s="22" t="s">
        <v>273</v>
      </c>
      <c r="G8" s="22" t="s">
        <v>273</v>
      </c>
      <c r="H8" s="22" t="s">
        <v>273</v>
      </c>
    </row>
    <row r="9" spans="1:12" ht="15" customHeight="1">
      <c r="A9" s="24" t="s">
        <v>519</v>
      </c>
      <c r="B9" s="22" t="s">
        <v>12</v>
      </c>
      <c r="C9" s="25">
        <v>1.29</v>
      </c>
      <c r="D9" s="25">
        <v>1.29</v>
      </c>
      <c r="E9" s="25">
        <v>0.161895</v>
      </c>
      <c r="F9" s="25">
        <v>1.29</v>
      </c>
      <c r="G9" s="25">
        <v>1.29</v>
      </c>
      <c r="H9" s="25">
        <v>0.161895</v>
      </c>
      <c r="J9" s="35"/>
      <c r="K9" s="35"/>
      <c r="L9" s="35"/>
    </row>
    <row r="10" spans="1:12" ht="15" customHeight="1">
      <c r="A10" s="24" t="s">
        <v>520</v>
      </c>
      <c r="B10" s="22" t="s">
        <v>20</v>
      </c>
      <c r="C10" s="25">
        <v>0</v>
      </c>
      <c r="D10" s="25">
        <v>0</v>
      </c>
      <c r="E10" s="25">
        <v>0</v>
      </c>
      <c r="F10" s="25">
        <v>0</v>
      </c>
      <c r="G10" s="25">
        <v>0</v>
      </c>
      <c r="H10" s="25">
        <v>0</v>
      </c>
      <c r="J10" s="35"/>
      <c r="K10" s="35"/>
      <c r="L10" s="35"/>
    </row>
    <row r="11" spans="1:12" ht="15" customHeight="1">
      <c r="A11" s="24" t="s">
        <v>521</v>
      </c>
      <c r="B11" s="22" t="s">
        <v>24</v>
      </c>
      <c r="C11" s="25">
        <v>1</v>
      </c>
      <c r="D11" s="25">
        <v>1</v>
      </c>
      <c r="E11" s="25">
        <v>0.161895</v>
      </c>
      <c r="F11" s="25">
        <v>1</v>
      </c>
      <c r="G11" s="25">
        <v>1</v>
      </c>
      <c r="H11" s="25">
        <v>0.161895</v>
      </c>
      <c r="J11" s="35"/>
      <c r="K11" s="35"/>
      <c r="L11" s="35"/>
    </row>
    <row r="12" spans="1:12" ht="15" customHeight="1">
      <c r="A12" s="24" t="s">
        <v>522</v>
      </c>
      <c r="B12" s="22" t="s">
        <v>28</v>
      </c>
      <c r="C12" s="26">
        <v>0</v>
      </c>
      <c r="D12" s="26">
        <v>0</v>
      </c>
      <c r="E12" s="26">
        <v>0</v>
      </c>
      <c r="F12" s="26">
        <v>0</v>
      </c>
      <c r="G12" s="26">
        <v>0</v>
      </c>
      <c r="H12" s="26">
        <v>0</v>
      </c>
      <c r="J12" s="35"/>
      <c r="K12" s="35"/>
      <c r="L12" s="35"/>
    </row>
    <row r="13" spans="1:12" ht="15" customHeight="1">
      <c r="A13" s="24" t="s">
        <v>523</v>
      </c>
      <c r="B13" s="22" t="s">
        <v>32</v>
      </c>
      <c r="C13" s="25">
        <v>1</v>
      </c>
      <c r="D13" s="25">
        <v>1</v>
      </c>
      <c r="E13" s="25">
        <v>0.161895</v>
      </c>
      <c r="F13" s="25">
        <v>1</v>
      </c>
      <c r="G13" s="25">
        <v>1</v>
      </c>
      <c r="H13" s="25">
        <v>0.161895</v>
      </c>
      <c r="J13" s="35"/>
      <c r="K13" s="35"/>
      <c r="L13" s="35"/>
    </row>
    <row r="14" spans="1:12" ht="15" customHeight="1">
      <c r="A14" s="24" t="s">
        <v>524</v>
      </c>
      <c r="B14" s="22" t="s">
        <v>36</v>
      </c>
      <c r="C14" s="25">
        <v>0.29</v>
      </c>
      <c r="D14" s="25">
        <v>0.29</v>
      </c>
      <c r="E14" s="25">
        <v>0</v>
      </c>
      <c r="F14" s="25">
        <v>0.29</v>
      </c>
      <c r="G14" s="25">
        <v>0.29</v>
      </c>
      <c r="H14" s="25">
        <v>0</v>
      </c>
      <c r="J14" s="35"/>
      <c r="K14" s="35"/>
      <c r="L14" s="35"/>
    </row>
    <row r="15" spans="1:8" ht="15" customHeight="1">
      <c r="A15" s="24" t="s">
        <v>525</v>
      </c>
      <c r="B15" s="22" t="s">
        <v>40</v>
      </c>
      <c r="C15" s="25">
        <v>0</v>
      </c>
      <c r="D15" s="25">
        <v>0</v>
      </c>
      <c r="E15" s="25">
        <v>0</v>
      </c>
      <c r="F15" s="25">
        <v>0</v>
      </c>
      <c r="G15" s="25">
        <v>0</v>
      </c>
      <c r="H15" s="25">
        <v>0</v>
      </c>
    </row>
    <row r="16" spans="1:8" ht="15" customHeight="1">
      <c r="A16" s="24" t="s">
        <v>526</v>
      </c>
      <c r="B16" s="22" t="s">
        <v>43</v>
      </c>
      <c r="C16" s="25">
        <v>0</v>
      </c>
      <c r="D16" s="25">
        <v>0</v>
      </c>
      <c r="E16" s="25">
        <v>0</v>
      </c>
      <c r="F16" s="25">
        <v>0</v>
      </c>
      <c r="G16" s="25">
        <v>0</v>
      </c>
      <c r="H16" s="25">
        <v>0</v>
      </c>
    </row>
    <row r="17" spans="1:8" ht="15" customHeight="1">
      <c r="A17" s="24" t="s">
        <v>527</v>
      </c>
      <c r="B17" s="22" t="s">
        <v>46</v>
      </c>
      <c r="C17" s="25">
        <v>0</v>
      </c>
      <c r="D17" s="25">
        <v>0</v>
      </c>
      <c r="E17" s="25">
        <v>0</v>
      </c>
      <c r="F17" s="25">
        <v>0</v>
      </c>
      <c r="G17" s="25">
        <v>0</v>
      </c>
      <c r="H17" s="25">
        <v>0</v>
      </c>
    </row>
    <row r="18" spans="1:8" ht="15" customHeight="1">
      <c r="A18" s="24" t="s">
        <v>528</v>
      </c>
      <c r="B18" s="22" t="s">
        <v>49</v>
      </c>
      <c r="C18" s="27" t="s">
        <v>273</v>
      </c>
      <c r="D18" s="27" t="s">
        <v>273</v>
      </c>
      <c r="E18" s="27" t="s">
        <v>273</v>
      </c>
      <c r="F18" s="27" t="s">
        <v>529</v>
      </c>
      <c r="G18" s="27" t="s">
        <v>529</v>
      </c>
      <c r="H18" s="27" t="s">
        <v>529</v>
      </c>
    </row>
    <row r="19" spans="1:8" ht="15" customHeight="1">
      <c r="A19" s="24" t="s">
        <v>530</v>
      </c>
      <c r="B19" s="22" t="s">
        <v>52</v>
      </c>
      <c r="C19" s="27" t="s">
        <v>273</v>
      </c>
      <c r="D19" s="27" t="s">
        <v>273</v>
      </c>
      <c r="E19" s="28">
        <v>0</v>
      </c>
      <c r="F19" s="27" t="s">
        <v>529</v>
      </c>
      <c r="G19" s="27" t="s">
        <v>529</v>
      </c>
      <c r="H19" s="28">
        <v>0</v>
      </c>
    </row>
    <row r="20" spans="1:8" ht="15" customHeight="1">
      <c r="A20" s="24" t="s">
        <v>531</v>
      </c>
      <c r="B20" s="22" t="s">
        <v>55</v>
      </c>
      <c r="C20" s="27" t="s">
        <v>273</v>
      </c>
      <c r="D20" s="27" t="s">
        <v>273</v>
      </c>
      <c r="E20" s="28">
        <v>0</v>
      </c>
      <c r="F20" s="27" t="s">
        <v>529</v>
      </c>
      <c r="G20" s="27" t="s">
        <v>529</v>
      </c>
      <c r="H20" s="28">
        <v>0</v>
      </c>
    </row>
    <row r="21" spans="1:8" ht="15" customHeight="1">
      <c r="A21" s="24" t="s">
        <v>532</v>
      </c>
      <c r="B21" s="22" t="s">
        <v>58</v>
      </c>
      <c r="C21" s="27" t="s">
        <v>273</v>
      </c>
      <c r="D21" s="27" t="s">
        <v>273</v>
      </c>
      <c r="E21" s="28">
        <v>0</v>
      </c>
      <c r="F21" s="27" t="s">
        <v>529</v>
      </c>
      <c r="G21" s="27" t="s">
        <v>529</v>
      </c>
      <c r="H21" s="28">
        <v>0</v>
      </c>
    </row>
    <row r="22" spans="1:8" ht="15" customHeight="1">
      <c r="A22" s="24" t="s">
        <v>533</v>
      </c>
      <c r="B22" s="22" t="s">
        <v>61</v>
      </c>
      <c r="C22" s="22" t="s">
        <v>273</v>
      </c>
      <c r="D22" s="22" t="s">
        <v>273</v>
      </c>
      <c r="E22" s="29">
        <v>1</v>
      </c>
      <c r="F22" s="22" t="s">
        <v>529</v>
      </c>
      <c r="G22" s="22" t="s">
        <v>529</v>
      </c>
      <c r="H22" s="29">
        <v>1</v>
      </c>
    </row>
    <row r="23" spans="1:8" ht="15" customHeight="1">
      <c r="A23" s="24" t="s">
        <v>534</v>
      </c>
      <c r="B23" s="22" t="s">
        <v>64</v>
      </c>
      <c r="C23" s="22" t="s">
        <v>273</v>
      </c>
      <c r="D23" s="22" t="s">
        <v>273</v>
      </c>
      <c r="E23" s="29">
        <v>0</v>
      </c>
      <c r="F23" s="22" t="s">
        <v>529</v>
      </c>
      <c r="G23" s="22" t="s">
        <v>529</v>
      </c>
      <c r="H23" s="29">
        <v>0</v>
      </c>
    </row>
    <row r="24" spans="1:8" ht="15" customHeight="1">
      <c r="A24" s="24" t="s">
        <v>535</v>
      </c>
      <c r="B24" s="22" t="s">
        <v>67</v>
      </c>
      <c r="C24" s="22" t="s">
        <v>273</v>
      </c>
      <c r="D24" s="22" t="s">
        <v>273</v>
      </c>
      <c r="E24" s="29">
        <v>0</v>
      </c>
      <c r="F24" s="22" t="s">
        <v>529</v>
      </c>
      <c r="G24" s="22" t="s">
        <v>529</v>
      </c>
      <c r="H24" s="29">
        <v>0</v>
      </c>
    </row>
    <row r="25" spans="1:8" ht="15" customHeight="1">
      <c r="A25" s="24" t="s">
        <v>536</v>
      </c>
      <c r="B25" s="22" t="s">
        <v>70</v>
      </c>
      <c r="C25" s="22" t="s">
        <v>273</v>
      </c>
      <c r="D25" s="22" t="s">
        <v>273</v>
      </c>
      <c r="E25" s="29">
        <v>0</v>
      </c>
      <c r="F25" s="22" t="s">
        <v>529</v>
      </c>
      <c r="G25" s="22" t="s">
        <v>529</v>
      </c>
      <c r="H25" s="29">
        <v>0</v>
      </c>
    </row>
    <row r="26" spans="1:8" ht="15" customHeight="1">
      <c r="A26" s="24" t="s">
        <v>537</v>
      </c>
      <c r="B26" s="22" t="s">
        <v>73</v>
      </c>
      <c r="C26" s="22" t="s">
        <v>273</v>
      </c>
      <c r="D26" s="22" t="s">
        <v>273</v>
      </c>
      <c r="E26" s="29">
        <v>0</v>
      </c>
      <c r="F26" s="22" t="s">
        <v>529</v>
      </c>
      <c r="G26" s="22" t="s">
        <v>529</v>
      </c>
      <c r="H26" s="29">
        <v>0</v>
      </c>
    </row>
    <row r="27" spans="1:8" ht="15" customHeight="1">
      <c r="A27" s="24" t="s">
        <v>538</v>
      </c>
      <c r="B27" s="22" t="s">
        <v>76</v>
      </c>
      <c r="C27" s="22" t="s">
        <v>273</v>
      </c>
      <c r="D27" s="22" t="s">
        <v>273</v>
      </c>
      <c r="E27" s="29">
        <v>0</v>
      </c>
      <c r="F27" s="22" t="s">
        <v>529</v>
      </c>
      <c r="G27" s="22" t="s">
        <v>529</v>
      </c>
      <c r="H27" s="29">
        <v>0</v>
      </c>
    </row>
    <row r="28" spans="1:8" ht="15" customHeight="1">
      <c r="A28" s="24" t="s">
        <v>539</v>
      </c>
      <c r="B28" s="22" t="s">
        <v>79</v>
      </c>
      <c r="C28" s="22" t="s">
        <v>273</v>
      </c>
      <c r="D28" s="22" t="s">
        <v>273</v>
      </c>
      <c r="E28" s="29">
        <v>0</v>
      </c>
      <c r="F28" s="22" t="s">
        <v>529</v>
      </c>
      <c r="G28" s="22" t="s">
        <v>529</v>
      </c>
      <c r="H28" s="29">
        <v>0</v>
      </c>
    </row>
    <row r="29" spans="1:8" ht="15" customHeight="1">
      <c r="A29" s="30"/>
      <c r="B29" s="30"/>
      <c r="C29" s="31"/>
      <c r="D29" s="32"/>
      <c r="E29" s="33"/>
      <c r="F29" s="34"/>
      <c r="G29" s="34"/>
      <c r="H29" s="34"/>
    </row>
    <row r="30" spans="1:8" ht="15" customHeight="1">
      <c r="A30" s="30"/>
      <c r="B30" s="30"/>
      <c r="C30" s="31"/>
      <c r="D30" s="15"/>
      <c r="E30" s="33"/>
      <c r="F30" s="34"/>
      <c r="G30" s="34"/>
      <c r="H30" s="34"/>
    </row>
  </sheetData>
  <sheetProtection/>
  <mergeCells count="7">
    <mergeCell ref="A1:H1"/>
    <mergeCell ref="A2:H2"/>
    <mergeCell ref="A4:G4"/>
    <mergeCell ref="C5:E5"/>
    <mergeCell ref="F5:H5"/>
    <mergeCell ref="A5:A6"/>
    <mergeCell ref="B5:B7"/>
  </mergeCells>
  <printOptions/>
  <pageMargins left="0.75" right="0.75" top="1" bottom="1" header="0.5" footer="0.5"/>
  <pageSetup fitToHeight="1" fitToWidth="1" horizontalDpi="300" verticalDpi="300" orientation="landscape" scale="80"/>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28"/>
  <sheetViews>
    <sheetView tabSelected="1" workbookViewId="0" topLeftCell="A1">
      <selection activeCell="I56" sqref="I56"/>
    </sheetView>
  </sheetViews>
  <sheetFormatPr defaultColWidth="9.140625" defaultRowHeight="15" customHeight="1"/>
  <cols>
    <col min="1" max="1" width="65.28125" style="0" customWidth="1"/>
    <col min="2" max="2" width="8.00390625" style="0" customWidth="1"/>
    <col min="3" max="3" width="17.140625" style="0" customWidth="1"/>
  </cols>
  <sheetData>
    <row r="1" spans="1:3" ht="15" customHeight="1">
      <c r="A1" s="2" t="s">
        <v>540</v>
      </c>
      <c r="B1" s="2"/>
      <c r="C1" s="2"/>
    </row>
    <row r="2" spans="1:3" ht="15" customHeight="1">
      <c r="A2" s="3" t="s">
        <v>1</v>
      </c>
      <c r="B2" s="3"/>
      <c r="C2" s="3"/>
    </row>
    <row r="3" spans="1:3" s="1" customFormat="1" ht="15" customHeight="1">
      <c r="A3" s="4"/>
      <c r="B3" s="4"/>
      <c r="C3" s="5" t="s">
        <v>541</v>
      </c>
    </row>
    <row r="4" spans="1:3" s="1" customFormat="1" ht="15" customHeight="1">
      <c r="A4" s="6" t="s">
        <v>3</v>
      </c>
      <c r="B4" s="7"/>
      <c r="C4" s="8" t="s">
        <v>4</v>
      </c>
    </row>
    <row r="5" spans="1:3" ht="15" customHeight="1">
      <c r="A5" s="9" t="s">
        <v>542</v>
      </c>
      <c r="B5" s="9" t="s">
        <v>8</v>
      </c>
      <c r="C5" s="9" t="s">
        <v>543</v>
      </c>
    </row>
    <row r="6" spans="1:3" ht="15" customHeight="1">
      <c r="A6" s="9" t="s">
        <v>517</v>
      </c>
      <c r="B6" s="9" t="s">
        <v>8</v>
      </c>
      <c r="C6" s="9" t="s">
        <v>11</v>
      </c>
    </row>
    <row r="7" spans="1:3" ht="15" customHeight="1">
      <c r="A7" s="10" t="s">
        <v>544</v>
      </c>
      <c r="B7" s="9" t="s">
        <v>11</v>
      </c>
      <c r="C7" s="11">
        <f>2856662.87/10000</f>
        <v>285.666287</v>
      </c>
    </row>
    <row r="8" spans="1:3" ht="15" customHeight="1">
      <c r="A8" s="10" t="s">
        <v>545</v>
      </c>
      <c r="B8" s="9" t="s">
        <v>12</v>
      </c>
      <c r="C8" s="11">
        <f>2856662.87/10000</f>
        <v>285.666287</v>
      </c>
    </row>
    <row r="9" spans="1:3" ht="15" customHeight="1">
      <c r="A9" s="10" t="s">
        <v>546</v>
      </c>
      <c r="B9" s="9" t="s">
        <v>20</v>
      </c>
      <c r="C9" s="11">
        <v>0</v>
      </c>
    </row>
    <row r="10" spans="1:3" ht="15" customHeight="1">
      <c r="A10" s="10" t="s">
        <v>547</v>
      </c>
      <c r="B10" s="9" t="s">
        <v>24</v>
      </c>
      <c r="C10" s="12" t="s">
        <v>273</v>
      </c>
    </row>
    <row r="11" spans="1:3" ht="15" customHeight="1">
      <c r="A11" s="10" t="s">
        <v>548</v>
      </c>
      <c r="B11" s="9" t="s">
        <v>28</v>
      </c>
      <c r="C11" s="13">
        <v>1</v>
      </c>
    </row>
    <row r="12" spans="1:3" ht="15" customHeight="1">
      <c r="A12" s="10" t="s">
        <v>549</v>
      </c>
      <c r="B12" s="9" t="s">
        <v>32</v>
      </c>
      <c r="C12" s="13">
        <v>0</v>
      </c>
    </row>
    <row r="13" spans="1:3" ht="15" customHeight="1">
      <c r="A13" s="10" t="s">
        <v>550</v>
      </c>
      <c r="B13" s="9" t="s">
        <v>36</v>
      </c>
      <c r="C13" s="13">
        <v>0</v>
      </c>
    </row>
    <row r="14" spans="1:3" ht="15" customHeight="1">
      <c r="A14" s="10" t="s">
        <v>551</v>
      </c>
      <c r="B14" s="9" t="s">
        <v>40</v>
      </c>
      <c r="C14" s="13">
        <v>1</v>
      </c>
    </row>
    <row r="15" spans="1:3" ht="15" customHeight="1">
      <c r="A15" s="10" t="s">
        <v>552</v>
      </c>
      <c r="B15" s="9" t="s">
        <v>43</v>
      </c>
      <c r="C15" s="13">
        <v>0</v>
      </c>
    </row>
    <row r="16" spans="1:3" ht="15" customHeight="1">
      <c r="A16" s="10" t="s">
        <v>553</v>
      </c>
      <c r="B16" s="9" t="s">
        <v>46</v>
      </c>
      <c r="C16" s="13">
        <v>0</v>
      </c>
    </row>
    <row r="17" spans="1:3" ht="15" customHeight="1">
      <c r="A17" s="10" t="s">
        <v>554</v>
      </c>
      <c r="B17" s="9" t="s">
        <v>49</v>
      </c>
      <c r="C17" s="13">
        <v>0</v>
      </c>
    </row>
    <row r="18" spans="1:3" ht="15" customHeight="1">
      <c r="A18" s="10" t="s">
        <v>555</v>
      </c>
      <c r="B18" s="9" t="s">
        <v>52</v>
      </c>
      <c r="C18" s="13">
        <v>0</v>
      </c>
    </row>
    <row r="19" spans="1:3" ht="15" customHeight="1">
      <c r="A19" s="10" t="s">
        <v>556</v>
      </c>
      <c r="B19" s="9" t="s">
        <v>55</v>
      </c>
      <c r="C19" s="13">
        <v>0</v>
      </c>
    </row>
    <row r="20" spans="1:3" ht="15" customHeight="1">
      <c r="A20" s="10" t="s">
        <v>557</v>
      </c>
      <c r="B20" s="9" t="s">
        <v>58</v>
      </c>
      <c r="C20" s="13">
        <v>0</v>
      </c>
    </row>
    <row r="21" spans="1:3" ht="15" customHeight="1">
      <c r="A21" s="10" t="s">
        <v>558</v>
      </c>
      <c r="B21" s="9" t="s">
        <v>61</v>
      </c>
      <c r="C21" s="12" t="s">
        <v>273</v>
      </c>
    </row>
    <row r="22" spans="1:3" ht="15" customHeight="1">
      <c r="A22" s="10" t="s">
        <v>559</v>
      </c>
      <c r="B22" s="9" t="s">
        <v>64</v>
      </c>
      <c r="C22" s="11">
        <f>434350.95/10000</f>
        <v>43.435095000000004</v>
      </c>
    </row>
    <row r="23" spans="1:3" ht="15" customHeight="1">
      <c r="A23" s="10" t="s">
        <v>560</v>
      </c>
      <c r="B23" s="9" t="s">
        <v>67</v>
      </c>
      <c r="C23" s="11">
        <f>428732/10000</f>
        <v>42.8732</v>
      </c>
    </row>
    <row r="24" spans="1:3" ht="15" customHeight="1">
      <c r="A24" s="10" t="s">
        <v>561</v>
      </c>
      <c r="B24" s="9" t="s">
        <v>70</v>
      </c>
      <c r="C24" s="11">
        <v>0</v>
      </c>
    </row>
    <row r="25" spans="1:3" ht="15" customHeight="1">
      <c r="A25" s="10" t="s">
        <v>562</v>
      </c>
      <c r="B25" s="9" t="s">
        <v>73</v>
      </c>
      <c r="C25" s="11">
        <f>5618.95/10000</f>
        <v>0.561895</v>
      </c>
    </row>
    <row r="26" spans="1:3" ht="15" customHeight="1">
      <c r="A26" s="10" t="s">
        <v>563</v>
      </c>
      <c r="B26" s="9" t="s">
        <v>76</v>
      </c>
      <c r="C26" s="11">
        <v>0</v>
      </c>
    </row>
    <row r="27" spans="1:3" ht="15" customHeight="1">
      <c r="A27" s="10" t="s">
        <v>564</v>
      </c>
      <c r="B27" s="9" t="s">
        <v>79</v>
      </c>
      <c r="C27" s="11">
        <v>0</v>
      </c>
    </row>
    <row r="28" spans="1:3" ht="15" customHeight="1">
      <c r="A28" s="14"/>
      <c r="B28" s="15"/>
      <c r="C28" s="16"/>
    </row>
  </sheetData>
  <sheetProtection/>
  <mergeCells count="3">
    <mergeCell ref="A1:C1"/>
    <mergeCell ref="A2:C2"/>
    <mergeCell ref="B5:B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50"/>
  <sheetViews>
    <sheetView workbookViewId="0" topLeftCell="A19">
      <selection activeCell="I56" sqref="I56"/>
    </sheetView>
  </sheetViews>
  <sheetFormatPr defaultColWidth="9.140625" defaultRowHeight="15" customHeight="1"/>
  <cols>
    <col min="1" max="3" width="3.140625" style="0" customWidth="1"/>
    <col min="4" max="4" width="37.28125" style="0" customWidth="1"/>
    <col min="5" max="15" width="17.140625" style="0" customWidth="1"/>
  </cols>
  <sheetData>
    <row r="1" spans="1:15" ht="15" customHeight="1">
      <c r="A1" s="2" t="s">
        <v>116</v>
      </c>
      <c r="B1" s="2"/>
      <c r="C1" s="2"/>
      <c r="D1" s="2"/>
      <c r="E1" s="2"/>
      <c r="F1" s="2"/>
      <c r="G1" s="2"/>
      <c r="H1" s="2"/>
      <c r="I1" s="2"/>
      <c r="J1" s="2"/>
      <c r="K1" s="2"/>
      <c r="L1" s="2"/>
      <c r="M1" s="2"/>
      <c r="N1" s="2"/>
      <c r="O1" s="2"/>
    </row>
    <row r="2" spans="1:15" ht="15" customHeight="1">
      <c r="A2" s="3" t="s">
        <v>1</v>
      </c>
      <c r="B2" s="3"/>
      <c r="C2" s="3"/>
      <c r="D2" s="3"/>
      <c r="E2" s="3"/>
      <c r="F2" s="3"/>
      <c r="G2" s="3"/>
      <c r="H2" s="3"/>
      <c r="I2" s="3"/>
      <c r="J2" s="3"/>
      <c r="K2" s="3"/>
      <c r="L2" s="3"/>
      <c r="M2" s="3"/>
      <c r="N2" s="3"/>
      <c r="O2" s="3"/>
    </row>
    <row r="3" spans="1:15" ht="15" customHeight="1">
      <c r="A3" s="122"/>
      <c r="B3" s="122"/>
      <c r="C3" s="122"/>
      <c r="D3" s="122"/>
      <c r="E3" s="122"/>
      <c r="F3" s="122"/>
      <c r="G3" s="122"/>
      <c r="H3" s="122"/>
      <c r="I3" s="122"/>
      <c r="J3" s="122"/>
      <c r="K3" s="122"/>
      <c r="L3" s="122"/>
      <c r="M3" s="122"/>
      <c r="N3" s="122"/>
      <c r="O3" s="5" t="s">
        <v>117</v>
      </c>
    </row>
    <row r="4" spans="1:15" s="1" customFormat="1" ht="15" customHeight="1">
      <c r="A4" s="6" t="s">
        <v>3</v>
      </c>
      <c r="B4" s="6"/>
      <c r="C4" s="6"/>
      <c r="D4" s="6"/>
      <c r="E4" s="6"/>
      <c r="F4" s="6"/>
      <c r="G4" s="6"/>
      <c r="H4" s="6"/>
      <c r="I4" s="6"/>
      <c r="J4" s="6"/>
      <c r="K4" s="6"/>
      <c r="L4" s="6"/>
      <c r="M4" s="6"/>
      <c r="N4" s="6"/>
      <c r="O4" s="8" t="s">
        <v>4</v>
      </c>
    </row>
    <row r="5" spans="1:15" ht="15" customHeight="1">
      <c r="A5" s="117" t="s">
        <v>7</v>
      </c>
      <c r="B5" s="117" t="s">
        <v>7</v>
      </c>
      <c r="C5" s="117" t="s">
        <v>7</v>
      </c>
      <c r="D5" s="117" t="s">
        <v>7</v>
      </c>
      <c r="E5" s="118" t="s">
        <v>97</v>
      </c>
      <c r="F5" s="118" t="s">
        <v>118</v>
      </c>
      <c r="G5" s="118" t="s">
        <v>118</v>
      </c>
      <c r="H5" s="118" t="s">
        <v>118</v>
      </c>
      <c r="I5" s="118" t="s">
        <v>118</v>
      </c>
      <c r="J5" s="118" t="s">
        <v>119</v>
      </c>
      <c r="K5" s="118" t="s">
        <v>120</v>
      </c>
      <c r="L5" s="118" t="s">
        <v>120</v>
      </c>
      <c r="M5" s="118" t="s">
        <v>121</v>
      </c>
      <c r="N5" s="118" t="s">
        <v>122</v>
      </c>
      <c r="O5" s="118" t="s">
        <v>123</v>
      </c>
    </row>
    <row r="6" spans="1:15" ht="15" customHeight="1">
      <c r="A6" s="118" t="s">
        <v>124</v>
      </c>
      <c r="B6" s="118" t="s">
        <v>124</v>
      </c>
      <c r="C6" s="118" t="s">
        <v>124</v>
      </c>
      <c r="D6" s="9" t="s">
        <v>125</v>
      </c>
      <c r="E6" s="118" t="s">
        <v>97</v>
      </c>
      <c r="F6" s="118" t="s">
        <v>126</v>
      </c>
      <c r="G6" s="118" t="s">
        <v>127</v>
      </c>
      <c r="H6" s="118" t="s">
        <v>127</v>
      </c>
      <c r="I6" s="118" t="s">
        <v>127</v>
      </c>
      <c r="J6" s="118" t="s">
        <v>119</v>
      </c>
      <c r="K6" s="118" t="s">
        <v>126</v>
      </c>
      <c r="L6" s="118" t="s">
        <v>128</v>
      </c>
      <c r="M6" s="118" t="s">
        <v>121</v>
      </c>
      <c r="N6" s="118" t="s">
        <v>122</v>
      </c>
      <c r="O6" s="118" t="s">
        <v>123</v>
      </c>
    </row>
    <row r="7" spans="1:15" ht="15" customHeight="1">
      <c r="A7" s="118" t="s">
        <v>124</v>
      </c>
      <c r="B7" s="118" t="s">
        <v>124</v>
      </c>
      <c r="C7" s="118" t="s">
        <v>124</v>
      </c>
      <c r="D7" s="9" t="s">
        <v>125</v>
      </c>
      <c r="E7" s="118" t="s">
        <v>97</v>
      </c>
      <c r="F7" s="118" t="s">
        <v>126</v>
      </c>
      <c r="G7" s="118" t="s">
        <v>129</v>
      </c>
      <c r="H7" s="118" t="s">
        <v>130</v>
      </c>
      <c r="I7" s="118" t="s">
        <v>131</v>
      </c>
      <c r="J7" s="118" t="s">
        <v>119</v>
      </c>
      <c r="K7" s="118" t="s">
        <v>126</v>
      </c>
      <c r="L7" s="118" t="s">
        <v>128</v>
      </c>
      <c r="M7" s="118" t="s">
        <v>121</v>
      </c>
      <c r="N7" s="118" t="s">
        <v>122</v>
      </c>
      <c r="O7" s="118" t="s">
        <v>123</v>
      </c>
    </row>
    <row r="8" spans="1:15" ht="15" customHeight="1">
      <c r="A8" s="118" t="s">
        <v>124</v>
      </c>
      <c r="B8" s="118" t="s">
        <v>124</v>
      </c>
      <c r="C8" s="118" t="s">
        <v>124</v>
      </c>
      <c r="D8" s="9" t="s">
        <v>125</v>
      </c>
      <c r="E8" s="118" t="s">
        <v>97</v>
      </c>
      <c r="F8" s="118" t="s">
        <v>126</v>
      </c>
      <c r="G8" s="118" t="s">
        <v>129</v>
      </c>
      <c r="H8" s="118" t="s">
        <v>130</v>
      </c>
      <c r="I8" s="118" t="s">
        <v>131</v>
      </c>
      <c r="J8" s="118" t="s">
        <v>119</v>
      </c>
      <c r="K8" s="118" t="s">
        <v>126</v>
      </c>
      <c r="L8" s="118" t="s">
        <v>128</v>
      </c>
      <c r="M8" s="118" t="s">
        <v>121</v>
      </c>
      <c r="N8" s="118" t="s">
        <v>122</v>
      </c>
      <c r="O8" s="118" t="s">
        <v>123</v>
      </c>
    </row>
    <row r="9" spans="1:15" ht="15" customHeight="1">
      <c r="A9" s="119" t="s">
        <v>10</v>
      </c>
      <c r="B9" s="119" t="s">
        <v>10</v>
      </c>
      <c r="C9" s="119" t="s">
        <v>10</v>
      </c>
      <c r="D9" s="119" t="s">
        <v>10</v>
      </c>
      <c r="E9" s="78" t="s">
        <v>11</v>
      </c>
      <c r="F9" s="78" t="s">
        <v>12</v>
      </c>
      <c r="G9" s="78" t="s">
        <v>20</v>
      </c>
      <c r="H9" s="78" t="s">
        <v>24</v>
      </c>
      <c r="I9" s="78" t="s">
        <v>28</v>
      </c>
      <c r="J9" s="78" t="s">
        <v>32</v>
      </c>
      <c r="K9" s="78" t="s">
        <v>36</v>
      </c>
      <c r="L9" s="78" t="s">
        <v>40</v>
      </c>
      <c r="M9" s="78" t="s">
        <v>43</v>
      </c>
      <c r="N9" s="78" t="s">
        <v>46</v>
      </c>
      <c r="O9" s="78" t="s">
        <v>49</v>
      </c>
    </row>
    <row r="10" spans="1:15" ht="15" customHeight="1">
      <c r="A10" s="101" t="s">
        <v>132</v>
      </c>
      <c r="B10" s="101" t="s">
        <v>132</v>
      </c>
      <c r="C10" s="101" t="s">
        <v>132</v>
      </c>
      <c r="D10" s="101" t="s">
        <v>132</v>
      </c>
      <c r="E10" s="123">
        <f>SUM(E11,E20,E33,E39,E44,E47,E29)</f>
        <v>1088.820656</v>
      </c>
      <c r="F10" s="123">
        <f>SUM(F11,F20,F33,F39,F44,F47,F29)</f>
        <v>970.664256</v>
      </c>
      <c r="G10" s="123">
        <f>SUM(G11,G20,G33,G39,G44,G47)</f>
        <v>970.664256</v>
      </c>
      <c r="H10" s="123">
        <v>0</v>
      </c>
      <c r="I10" s="123">
        <v>0</v>
      </c>
      <c r="J10" s="123">
        <v>0</v>
      </c>
      <c r="K10" s="123">
        <v>0</v>
      </c>
      <c r="L10" s="123">
        <v>0</v>
      </c>
      <c r="M10" s="123">
        <v>0</v>
      </c>
      <c r="N10" s="123">
        <v>0</v>
      </c>
      <c r="O10" s="125">
        <f>1181564/10000</f>
        <v>118.1564</v>
      </c>
    </row>
    <row r="11" spans="1:15" ht="15" customHeight="1">
      <c r="A11" s="121" t="s">
        <v>133</v>
      </c>
      <c r="B11" s="121"/>
      <c r="C11" s="121" t="s">
        <v>133</v>
      </c>
      <c r="D11" s="121" t="s">
        <v>134</v>
      </c>
      <c r="E11" s="86">
        <f>3459448.07/10000</f>
        <v>345.94480699999997</v>
      </c>
      <c r="F11" s="86">
        <f>3459448.07/10000</f>
        <v>345.94480699999997</v>
      </c>
      <c r="G11" s="86">
        <f>3459448.07/10000</f>
        <v>345.94480699999997</v>
      </c>
      <c r="H11" s="123">
        <v>0</v>
      </c>
      <c r="I11" s="123">
        <v>0</v>
      </c>
      <c r="J11" s="123">
        <v>0</v>
      </c>
      <c r="K11" s="123">
        <v>0</v>
      </c>
      <c r="L11" s="123">
        <v>0</v>
      </c>
      <c r="M11" s="123">
        <v>0</v>
      </c>
      <c r="N11" s="123">
        <v>0</v>
      </c>
      <c r="O11" s="123"/>
    </row>
    <row r="12" spans="1:15" ht="15" customHeight="1">
      <c r="A12" s="121" t="s">
        <v>135</v>
      </c>
      <c r="B12" s="121"/>
      <c r="C12" s="121" t="s">
        <v>135</v>
      </c>
      <c r="D12" s="121" t="s">
        <v>136</v>
      </c>
      <c r="E12" s="86">
        <f>3348920.07/10000</f>
        <v>334.892007</v>
      </c>
      <c r="F12" s="86">
        <f>3348920.07/10000</f>
        <v>334.892007</v>
      </c>
      <c r="G12" s="86">
        <f>3348920.07/10000</f>
        <v>334.892007</v>
      </c>
      <c r="H12" s="123">
        <v>0</v>
      </c>
      <c r="I12" s="123">
        <v>0</v>
      </c>
      <c r="J12" s="123">
        <v>0</v>
      </c>
      <c r="K12" s="123">
        <v>0</v>
      </c>
      <c r="L12" s="123">
        <v>0</v>
      </c>
      <c r="M12" s="123">
        <v>0</v>
      </c>
      <c r="N12" s="123">
        <v>0</v>
      </c>
      <c r="O12" s="123"/>
    </row>
    <row r="13" spans="1:15" ht="15" customHeight="1">
      <c r="A13" s="121" t="s">
        <v>137</v>
      </c>
      <c r="B13" s="121"/>
      <c r="C13" s="121" t="s">
        <v>137</v>
      </c>
      <c r="D13" s="121" t="s">
        <v>138</v>
      </c>
      <c r="E13" s="86">
        <f>3348920.07/10000</f>
        <v>334.892007</v>
      </c>
      <c r="F13" s="86">
        <f>3348920.07/10000</f>
        <v>334.892007</v>
      </c>
      <c r="G13" s="86">
        <f>3348920.07/10000</f>
        <v>334.892007</v>
      </c>
      <c r="H13" s="123">
        <v>0</v>
      </c>
      <c r="I13" s="123">
        <v>0</v>
      </c>
      <c r="J13" s="123">
        <v>0</v>
      </c>
      <c r="K13" s="123">
        <v>0</v>
      </c>
      <c r="L13" s="123">
        <v>0</v>
      </c>
      <c r="M13" s="123">
        <v>0</v>
      </c>
      <c r="N13" s="123">
        <v>0</v>
      </c>
      <c r="O13" s="123"/>
    </row>
    <row r="14" spans="1:15" ht="15" customHeight="1">
      <c r="A14" s="121" t="s">
        <v>139</v>
      </c>
      <c r="B14" s="121"/>
      <c r="C14" s="121" t="s">
        <v>139</v>
      </c>
      <c r="D14" s="121" t="s">
        <v>140</v>
      </c>
      <c r="E14" s="86">
        <f>4500/10000</f>
        <v>0.45</v>
      </c>
      <c r="F14" s="86">
        <f>4500/10000</f>
        <v>0.45</v>
      </c>
      <c r="G14" s="86">
        <f>4500/10000</f>
        <v>0.45</v>
      </c>
      <c r="H14" s="123">
        <v>0</v>
      </c>
      <c r="I14" s="123">
        <v>0</v>
      </c>
      <c r="J14" s="123">
        <v>0</v>
      </c>
      <c r="K14" s="123">
        <v>0</v>
      </c>
      <c r="L14" s="123">
        <v>0</v>
      </c>
      <c r="M14" s="123">
        <v>0</v>
      </c>
      <c r="N14" s="123">
        <v>0</v>
      </c>
      <c r="O14" s="123"/>
    </row>
    <row r="15" spans="1:15" ht="15" customHeight="1">
      <c r="A15" s="121" t="s">
        <v>141</v>
      </c>
      <c r="B15" s="121"/>
      <c r="C15" s="121" t="s">
        <v>141</v>
      </c>
      <c r="D15" s="121" t="s">
        <v>142</v>
      </c>
      <c r="E15" s="86">
        <f>4500/10000</f>
        <v>0.45</v>
      </c>
      <c r="F15" s="86">
        <f>4500/10000</f>
        <v>0.45</v>
      </c>
      <c r="G15" s="86">
        <f>4500/10000</f>
        <v>0.45</v>
      </c>
      <c r="H15" s="123">
        <v>0</v>
      </c>
      <c r="I15" s="123">
        <v>0</v>
      </c>
      <c r="J15" s="123">
        <v>0</v>
      </c>
      <c r="K15" s="123">
        <v>0</v>
      </c>
      <c r="L15" s="123">
        <v>0</v>
      </c>
      <c r="M15" s="123">
        <v>0</v>
      </c>
      <c r="N15" s="123">
        <v>0</v>
      </c>
      <c r="O15" s="123"/>
    </row>
    <row r="16" spans="1:15" ht="15" customHeight="1">
      <c r="A16" s="121" t="s">
        <v>143</v>
      </c>
      <c r="B16" s="121"/>
      <c r="C16" s="121" t="s">
        <v>143</v>
      </c>
      <c r="D16" s="121" t="s">
        <v>144</v>
      </c>
      <c r="E16" s="86">
        <f>26125/10000</f>
        <v>2.6125</v>
      </c>
      <c r="F16" s="86">
        <f>26125/10000</f>
        <v>2.6125</v>
      </c>
      <c r="G16" s="86">
        <f>26125/10000</f>
        <v>2.6125</v>
      </c>
      <c r="H16" s="123">
        <v>0</v>
      </c>
      <c r="I16" s="123">
        <v>0</v>
      </c>
      <c r="J16" s="123">
        <v>0</v>
      </c>
      <c r="K16" s="123">
        <v>0</v>
      </c>
      <c r="L16" s="123">
        <v>0</v>
      </c>
      <c r="M16" s="123">
        <v>0</v>
      </c>
      <c r="N16" s="123">
        <v>0</v>
      </c>
      <c r="O16" s="123"/>
    </row>
    <row r="17" spans="1:15" ht="15" customHeight="1">
      <c r="A17" s="121" t="s">
        <v>145</v>
      </c>
      <c r="B17" s="121"/>
      <c r="C17" s="121" t="s">
        <v>145</v>
      </c>
      <c r="D17" s="121" t="s">
        <v>146</v>
      </c>
      <c r="E17" s="86">
        <f>26125/10000</f>
        <v>2.6125</v>
      </c>
      <c r="F17" s="86">
        <f>26125/10000</f>
        <v>2.6125</v>
      </c>
      <c r="G17" s="86">
        <f>26125/10000</f>
        <v>2.6125</v>
      </c>
      <c r="H17" s="123">
        <v>0</v>
      </c>
      <c r="I17" s="123">
        <v>0</v>
      </c>
      <c r="J17" s="123">
        <v>0</v>
      </c>
      <c r="K17" s="123">
        <v>0</v>
      </c>
      <c r="L17" s="123">
        <v>0</v>
      </c>
      <c r="M17" s="123">
        <v>0</v>
      </c>
      <c r="N17" s="123">
        <v>0</v>
      </c>
      <c r="O17" s="123"/>
    </row>
    <row r="18" spans="1:15" ht="15" customHeight="1">
      <c r="A18" s="121">
        <v>20199</v>
      </c>
      <c r="B18" s="121"/>
      <c r="C18" s="121" t="s">
        <v>147</v>
      </c>
      <c r="D18" s="121" t="s">
        <v>148</v>
      </c>
      <c r="E18" s="86">
        <f>79903/10000</f>
        <v>7.9903</v>
      </c>
      <c r="F18" s="86">
        <f>79903/10000</f>
        <v>7.9903</v>
      </c>
      <c r="G18" s="86">
        <f>79903/10000</f>
        <v>7.9903</v>
      </c>
      <c r="H18" s="123">
        <v>0</v>
      </c>
      <c r="I18" s="123">
        <v>0</v>
      </c>
      <c r="J18" s="123">
        <v>0</v>
      </c>
      <c r="K18" s="123">
        <v>0</v>
      </c>
      <c r="L18" s="123">
        <v>0</v>
      </c>
      <c r="M18" s="123">
        <v>0</v>
      </c>
      <c r="N18" s="123">
        <v>0</v>
      </c>
      <c r="O18" s="123"/>
    </row>
    <row r="19" spans="1:15" ht="15" customHeight="1">
      <c r="A19" s="121">
        <v>2019999</v>
      </c>
      <c r="B19" s="121"/>
      <c r="C19" s="121"/>
      <c r="D19" s="121" t="s">
        <v>149</v>
      </c>
      <c r="E19" s="86">
        <f>79903/10000</f>
        <v>7.9903</v>
      </c>
      <c r="F19" s="86">
        <f>79903/10000</f>
        <v>7.9903</v>
      </c>
      <c r="G19" s="86">
        <f>79903/10000</f>
        <v>7.9903</v>
      </c>
      <c r="H19" s="123">
        <v>0</v>
      </c>
      <c r="I19" s="123">
        <v>0</v>
      </c>
      <c r="J19" s="123">
        <v>0</v>
      </c>
      <c r="K19" s="123">
        <v>0</v>
      </c>
      <c r="L19" s="123">
        <v>0</v>
      </c>
      <c r="M19" s="123">
        <v>0</v>
      </c>
      <c r="N19" s="123">
        <v>0</v>
      </c>
      <c r="O19" s="123"/>
    </row>
    <row r="20" spans="1:15" ht="15" customHeight="1">
      <c r="A20" s="121" t="s">
        <v>150</v>
      </c>
      <c r="B20" s="121"/>
      <c r="C20" s="121" t="s">
        <v>150</v>
      </c>
      <c r="D20" s="121" t="s">
        <v>151</v>
      </c>
      <c r="E20" s="86">
        <f>5335499.29/10000</f>
        <v>533.549929</v>
      </c>
      <c r="F20" s="86">
        <f>5335499.29/10000</f>
        <v>533.549929</v>
      </c>
      <c r="G20" s="86">
        <f>5335499.29/10000</f>
        <v>533.549929</v>
      </c>
      <c r="H20" s="123">
        <v>0</v>
      </c>
      <c r="I20" s="123">
        <v>0</v>
      </c>
      <c r="J20" s="123">
        <v>0</v>
      </c>
      <c r="K20" s="123">
        <v>0</v>
      </c>
      <c r="L20" s="123">
        <v>0</v>
      </c>
      <c r="M20" s="123">
        <v>0</v>
      </c>
      <c r="N20" s="123">
        <v>0</v>
      </c>
      <c r="O20" s="123"/>
    </row>
    <row r="21" spans="1:15" ht="15" customHeight="1">
      <c r="A21" s="121" t="s">
        <v>152</v>
      </c>
      <c r="B21" s="121"/>
      <c r="C21" s="121" t="s">
        <v>152</v>
      </c>
      <c r="D21" s="121" t="s">
        <v>153</v>
      </c>
      <c r="E21" s="86">
        <f>4423246.93/10000</f>
        <v>442.32469299999997</v>
      </c>
      <c r="F21" s="86">
        <f>4423246.93/10000</f>
        <v>442.32469299999997</v>
      </c>
      <c r="G21" s="86">
        <f>4423246.93/10000</f>
        <v>442.32469299999997</v>
      </c>
      <c r="H21" s="123">
        <v>0</v>
      </c>
      <c r="I21" s="123">
        <v>0</v>
      </c>
      <c r="J21" s="123">
        <v>0</v>
      </c>
      <c r="K21" s="123">
        <v>0</v>
      </c>
      <c r="L21" s="123">
        <v>0</v>
      </c>
      <c r="M21" s="123">
        <v>0</v>
      </c>
      <c r="N21" s="123">
        <v>0</v>
      </c>
      <c r="O21" s="123"/>
    </row>
    <row r="22" spans="1:15" ht="15" customHeight="1">
      <c r="A22" s="121" t="s">
        <v>154</v>
      </c>
      <c r="B22" s="121"/>
      <c r="C22" s="121" t="s">
        <v>154</v>
      </c>
      <c r="D22" s="121" t="s">
        <v>155</v>
      </c>
      <c r="E22" s="86">
        <f>4413646.93/10000</f>
        <v>441.364693</v>
      </c>
      <c r="F22" s="86">
        <f>4413646.93/10000</f>
        <v>441.364693</v>
      </c>
      <c r="G22" s="86">
        <f>4413646.93/10000</f>
        <v>441.364693</v>
      </c>
      <c r="H22" s="123">
        <v>0</v>
      </c>
      <c r="I22" s="123">
        <v>0</v>
      </c>
      <c r="J22" s="123">
        <v>0</v>
      </c>
      <c r="K22" s="123">
        <v>0</v>
      </c>
      <c r="L22" s="123">
        <v>0</v>
      </c>
      <c r="M22" s="123">
        <v>0</v>
      </c>
      <c r="N22" s="123">
        <v>0</v>
      </c>
      <c r="O22" s="123"/>
    </row>
    <row r="23" spans="1:15" ht="15" customHeight="1">
      <c r="A23" s="121">
        <v>2080299</v>
      </c>
      <c r="B23" s="121"/>
      <c r="C23" s="121"/>
      <c r="D23" s="121" t="s">
        <v>156</v>
      </c>
      <c r="E23" s="86">
        <f>9600/10000</f>
        <v>0.96</v>
      </c>
      <c r="F23" s="86">
        <f>9600/10000</f>
        <v>0.96</v>
      </c>
      <c r="G23" s="86">
        <f>9600/10000</f>
        <v>0.96</v>
      </c>
      <c r="H23" s="123">
        <v>0</v>
      </c>
      <c r="I23" s="123">
        <v>0</v>
      </c>
      <c r="J23" s="123">
        <v>0</v>
      </c>
      <c r="K23" s="123">
        <v>0</v>
      </c>
      <c r="L23" s="123">
        <v>0</v>
      </c>
      <c r="M23" s="123">
        <v>0</v>
      </c>
      <c r="N23" s="123">
        <v>0</v>
      </c>
      <c r="O23" s="123"/>
    </row>
    <row r="24" spans="1:15" ht="15" customHeight="1">
      <c r="A24" s="121" t="s">
        <v>157</v>
      </c>
      <c r="B24" s="121"/>
      <c r="C24" s="121" t="s">
        <v>157</v>
      </c>
      <c r="D24" s="121" t="s">
        <v>158</v>
      </c>
      <c r="E24" s="86">
        <f>588039.36/10000</f>
        <v>58.803936</v>
      </c>
      <c r="F24" s="86">
        <f>588039.36/10000</f>
        <v>58.803936</v>
      </c>
      <c r="G24" s="86">
        <f>588039.36/10000</f>
        <v>58.803936</v>
      </c>
      <c r="H24" s="123">
        <v>0</v>
      </c>
      <c r="I24" s="123">
        <v>0</v>
      </c>
      <c r="J24" s="123">
        <v>0</v>
      </c>
      <c r="K24" s="123">
        <v>0</v>
      </c>
      <c r="L24" s="123">
        <v>0</v>
      </c>
      <c r="M24" s="123">
        <v>0</v>
      </c>
      <c r="N24" s="123">
        <v>0</v>
      </c>
      <c r="O24" s="123"/>
    </row>
    <row r="25" spans="1:15" ht="15" customHeight="1">
      <c r="A25" s="121" t="s">
        <v>159</v>
      </c>
      <c r="B25" s="121"/>
      <c r="C25" s="121" t="s">
        <v>159</v>
      </c>
      <c r="D25" s="121" t="s">
        <v>160</v>
      </c>
      <c r="E25" s="86">
        <f>84466.4/10000</f>
        <v>8.446639999999999</v>
      </c>
      <c r="F25" s="86">
        <f>84466.4/10000</f>
        <v>8.446639999999999</v>
      </c>
      <c r="G25" s="86">
        <f>84466.4/10000</f>
        <v>8.446639999999999</v>
      </c>
      <c r="H25" s="123">
        <v>0</v>
      </c>
      <c r="I25" s="123">
        <v>0</v>
      </c>
      <c r="J25" s="123">
        <v>0</v>
      </c>
      <c r="K25" s="123">
        <v>0</v>
      </c>
      <c r="L25" s="123">
        <v>0</v>
      </c>
      <c r="M25" s="123">
        <v>0</v>
      </c>
      <c r="N25" s="123">
        <v>0</v>
      </c>
      <c r="O25" s="123"/>
    </row>
    <row r="26" spans="1:15" ht="15" customHeight="1">
      <c r="A26" s="121" t="s">
        <v>161</v>
      </c>
      <c r="B26" s="121"/>
      <c r="C26" s="121" t="s">
        <v>161</v>
      </c>
      <c r="D26" s="121" t="s">
        <v>162</v>
      </c>
      <c r="E26" s="86">
        <f>8288/10000</f>
        <v>0.8288</v>
      </c>
      <c r="F26" s="86">
        <f>8288/10000</f>
        <v>0.8288</v>
      </c>
      <c r="G26" s="86">
        <f>8288/10000</f>
        <v>0.8288</v>
      </c>
      <c r="H26" s="123">
        <v>0</v>
      </c>
      <c r="I26" s="123">
        <v>0</v>
      </c>
      <c r="J26" s="123">
        <v>0</v>
      </c>
      <c r="K26" s="123">
        <v>0</v>
      </c>
      <c r="L26" s="123">
        <v>0</v>
      </c>
      <c r="M26" s="123">
        <v>0</v>
      </c>
      <c r="N26" s="123">
        <v>0</v>
      </c>
      <c r="O26" s="123"/>
    </row>
    <row r="27" spans="1:15" ht="15" customHeight="1">
      <c r="A27" s="121" t="s">
        <v>163</v>
      </c>
      <c r="B27" s="121"/>
      <c r="C27" s="121" t="s">
        <v>163</v>
      </c>
      <c r="D27" s="121" t="s">
        <v>164</v>
      </c>
      <c r="E27" s="86">
        <f>399515.91/10000</f>
        <v>39.951591</v>
      </c>
      <c r="F27" s="86">
        <f>399515.91/10000</f>
        <v>39.951591</v>
      </c>
      <c r="G27" s="86">
        <f>399515.91/10000</f>
        <v>39.951591</v>
      </c>
      <c r="H27" s="123">
        <v>0</v>
      </c>
      <c r="I27" s="123">
        <v>0</v>
      </c>
      <c r="J27" s="123">
        <v>0</v>
      </c>
      <c r="K27" s="123">
        <v>0</v>
      </c>
      <c r="L27" s="123">
        <v>0</v>
      </c>
      <c r="M27" s="123">
        <v>0</v>
      </c>
      <c r="N27" s="123">
        <v>0</v>
      </c>
      <c r="O27" s="123"/>
    </row>
    <row r="28" spans="1:15" ht="15" customHeight="1">
      <c r="A28" s="121" t="s">
        <v>165</v>
      </c>
      <c r="B28" s="121"/>
      <c r="C28" s="121" t="s">
        <v>165</v>
      </c>
      <c r="D28" s="121" t="s">
        <v>166</v>
      </c>
      <c r="E28" s="86">
        <f>95769.05/10000</f>
        <v>9.576905</v>
      </c>
      <c r="F28" s="86">
        <f>95769.05/10000</f>
        <v>9.576905</v>
      </c>
      <c r="G28" s="86">
        <f>95769.05/10000</f>
        <v>9.576905</v>
      </c>
      <c r="H28" s="123">
        <v>0</v>
      </c>
      <c r="I28" s="123">
        <v>0</v>
      </c>
      <c r="J28" s="123">
        <v>0</v>
      </c>
      <c r="K28" s="123">
        <v>0</v>
      </c>
      <c r="L28" s="123">
        <v>0</v>
      </c>
      <c r="M28" s="123">
        <v>0</v>
      </c>
      <c r="N28" s="123">
        <v>0</v>
      </c>
      <c r="O28" s="123"/>
    </row>
    <row r="29" spans="1:15" ht="15" customHeight="1">
      <c r="A29" s="121" t="s">
        <v>167</v>
      </c>
      <c r="B29" s="121"/>
      <c r="C29" s="121" t="s">
        <v>167</v>
      </c>
      <c r="D29" s="121" t="s">
        <v>168</v>
      </c>
      <c r="E29" s="86">
        <f>1181564/10000</f>
        <v>118.1564</v>
      </c>
      <c r="F29" s="86">
        <v>0</v>
      </c>
      <c r="G29" s="86">
        <v>0</v>
      </c>
      <c r="H29" s="123">
        <v>0</v>
      </c>
      <c r="I29" s="123">
        <v>0</v>
      </c>
      <c r="J29" s="123">
        <v>0</v>
      </c>
      <c r="K29" s="123">
        <v>0</v>
      </c>
      <c r="L29" s="123">
        <v>0</v>
      </c>
      <c r="M29" s="123">
        <v>0</v>
      </c>
      <c r="N29" s="123">
        <v>0</v>
      </c>
      <c r="O29" s="86">
        <f>1181564/10000</f>
        <v>118.1564</v>
      </c>
    </row>
    <row r="30" spans="1:15" ht="15" customHeight="1">
      <c r="A30" s="121" t="s">
        <v>169</v>
      </c>
      <c r="B30" s="121"/>
      <c r="C30" s="121" t="s">
        <v>169</v>
      </c>
      <c r="D30" s="121" t="s">
        <v>170</v>
      </c>
      <c r="E30" s="86">
        <f>1181564/10000</f>
        <v>118.1564</v>
      </c>
      <c r="F30" s="86">
        <v>0</v>
      </c>
      <c r="G30" s="86">
        <v>0</v>
      </c>
      <c r="H30" s="123">
        <v>0</v>
      </c>
      <c r="I30" s="123">
        <v>0</v>
      </c>
      <c r="J30" s="123">
        <v>0</v>
      </c>
      <c r="K30" s="123">
        <v>0</v>
      </c>
      <c r="L30" s="123">
        <v>0</v>
      </c>
      <c r="M30" s="123">
        <v>0</v>
      </c>
      <c r="N30" s="123">
        <v>0</v>
      </c>
      <c r="O30" s="86">
        <f>1181564/10000</f>
        <v>118.1564</v>
      </c>
    </row>
    <row r="31" spans="1:15" ht="15" customHeight="1">
      <c r="A31" s="121" t="s">
        <v>171</v>
      </c>
      <c r="B31" s="121"/>
      <c r="C31" s="121" t="s">
        <v>171</v>
      </c>
      <c r="D31" s="121" t="s">
        <v>172</v>
      </c>
      <c r="E31" s="86">
        <f>324213/10000</f>
        <v>32.4213</v>
      </c>
      <c r="F31" s="86">
        <f>324213/10000</f>
        <v>32.4213</v>
      </c>
      <c r="G31" s="86">
        <f>324213/10000</f>
        <v>32.4213</v>
      </c>
      <c r="H31" s="123">
        <v>0</v>
      </c>
      <c r="I31" s="123">
        <v>0</v>
      </c>
      <c r="J31" s="123">
        <v>0</v>
      </c>
      <c r="K31" s="123">
        <v>0</v>
      </c>
      <c r="L31" s="123">
        <v>0</v>
      </c>
      <c r="M31" s="123">
        <v>0</v>
      </c>
      <c r="N31" s="123">
        <v>0</v>
      </c>
      <c r="O31" s="123"/>
    </row>
    <row r="32" spans="1:15" ht="15" customHeight="1">
      <c r="A32" s="121" t="s">
        <v>173</v>
      </c>
      <c r="B32" s="121"/>
      <c r="C32" s="121" t="s">
        <v>173</v>
      </c>
      <c r="D32" s="121" t="s">
        <v>174</v>
      </c>
      <c r="E32" s="86">
        <f>324213/10000</f>
        <v>32.4213</v>
      </c>
      <c r="F32" s="86">
        <f>324213/10000</f>
        <v>32.4213</v>
      </c>
      <c r="G32" s="86">
        <f>324213/10000</f>
        <v>32.4213</v>
      </c>
      <c r="H32" s="123">
        <v>0</v>
      </c>
      <c r="I32" s="123">
        <v>0</v>
      </c>
      <c r="J32" s="123">
        <v>0</v>
      </c>
      <c r="K32" s="123">
        <v>0</v>
      </c>
      <c r="L32" s="123">
        <v>0</v>
      </c>
      <c r="M32" s="123">
        <v>0</v>
      </c>
      <c r="N32" s="123">
        <v>0</v>
      </c>
      <c r="O32" s="123"/>
    </row>
    <row r="33" spans="1:15" ht="15" customHeight="1">
      <c r="A33" s="121" t="s">
        <v>175</v>
      </c>
      <c r="B33" s="121"/>
      <c r="C33" s="121" t="s">
        <v>175</v>
      </c>
      <c r="D33" s="121" t="s">
        <v>176</v>
      </c>
      <c r="E33" s="86">
        <f>194121.2/10000</f>
        <v>19.41212</v>
      </c>
      <c r="F33" s="86">
        <f>194121.2/10000</f>
        <v>19.41212</v>
      </c>
      <c r="G33" s="86">
        <f>194121.2/10000</f>
        <v>19.41212</v>
      </c>
      <c r="H33" s="123">
        <v>0</v>
      </c>
      <c r="I33" s="123">
        <v>0</v>
      </c>
      <c r="J33" s="123">
        <v>0</v>
      </c>
      <c r="K33" s="123">
        <v>0</v>
      </c>
      <c r="L33" s="123">
        <v>0</v>
      </c>
      <c r="M33" s="123">
        <v>0</v>
      </c>
      <c r="N33" s="123">
        <v>0</v>
      </c>
      <c r="O33" s="123"/>
    </row>
    <row r="34" spans="1:15" ht="15" customHeight="1">
      <c r="A34" s="121">
        <v>21007</v>
      </c>
      <c r="B34" s="121"/>
      <c r="C34" s="121"/>
      <c r="D34" s="121" t="s">
        <v>177</v>
      </c>
      <c r="E34" s="86">
        <f>9120.23/10000</f>
        <v>0.9120229999999999</v>
      </c>
      <c r="F34" s="86">
        <f>9120.23/10000</f>
        <v>0.9120229999999999</v>
      </c>
      <c r="G34" s="86">
        <f>9120.23/10000</f>
        <v>0.9120229999999999</v>
      </c>
      <c r="H34" s="123">
        <v>0</v>
      </c>
      <c r="I34" s="123">
        <v>0</v>
      </c>
      <c r="J34" s="123">
        <v>0</v>
      </c>
      <c r="K34" s="123">
        <v>0</v>
      </c>
      <c r="L34" s="123">
        <v>0</v>
      </c>
      <c r="M34" s="123">
        <v>0</v>
      </c>
      <c r="N34" s="123">
        <v>0</v>
      </c>
      <c r="O34" s="123"/>
    </row>
    <row r="35" spans="1:15" ht="15" customHeight="1">
      <c r="A35" s="121">
        <v>2100799</v>
      </c>
      <c r="B35" s="121"/>
      <c r="C35" s="121"/>
      <c r="D35" s="121" t="s">
        <v>178</v>
      </c>
      <c r="E35" s="86">
        <f>9120.23/10000</f>
        <v>0.9120229999999999</v>
      </c>
      <c r="F35" s="86">
        <f>9120.23/10000</f>
        <v>0.9120229999999999</v>
      </c>
      <c r="G35" s="86">
        <f>9120.23/10000</f>
        <v>0.9120229999999999</v>
      </c>
      <c r="H35" s="123">
        <v>0</v>
      </c>
      <c r="I35" s="123">
        <v>0</v>
      </c>
      <c r="J35" s="123">
        <v>0</v>
      </c>
      <c r="K35" s="123">
        <v>0</v>
      </c>
      <c r="L35" s="123">
        <v>0</v>
      </c>
      <c r="M35" s="123">
        <v>0</v>
      </c>
      <c r="N35" s="123">
        <v>0</v>
      </c>
      <c r="O35" s="123"/>
    </row>
    <row r="36" spans="1:15" ht="15" customHeight="1">
      <c r="A36" s="121" t="s">
        <v>179</v>
      </c>
      <c r="B36" s="121"/>
      <c r="C36" s="121" t="s">
        <v>179</v>
      </c>
      <c r="D36" s="121" t="s">
        <v>180</v>
      </c>
      <c r="E36" s="86">
        <f>185000.97/10000</f>
        <v>18.500097</v>
      </c>
      <c r="F36" s="86">
        <f>185000.97/10000</f>
        <v>18.500097</v>
      </c>
      <c r="G36" s="86">
        <f>185000.97/10000</f>
        <v>18.500097</v>
      </c>
      <c r="H36" s="123">
        <v>0</v>
      </c>
      <c r="I36" s="123">
        <v>0</v>
      </c>
      <c r="J36" s="123">
        <v>0</v>
      </c>
      <c r="K36" s="123">
        <v>0</v>
      </c>
      <c r="L36" s="123">
        <v>0</v>
      </c>
      <c r="M36" s="123">
        <v>0</v>
      </c>
      <c r="N36" s="123">
        <v>0</v>
      </c>
      <c r="O36" s="123"/>
    </row>
    <row r="37" spans="1:15" ht="15" customHeight="1">
      <c r="A37" s="121" t="s">
        <v>181</v>
      </c>
      <c r="B37" s="121"/>
      <c r="C37" s="121" t="s">
        <v>181</v>
      </c>
      <c r="D37" s="121" t="s">
        <v>182</v>
      </c>
      <c r="E37" s="86">
        <f>173233.09/10000</f>
        <v>17.323309</v>
      </c>
      <c r="F37" s="86">
        <f>173233.09/10000</f>
        <v>17.323309</v>
      </c>
      <c r="G37" s="86">
        <f>173233.09/10000</f>
        <v>17.323309</v>
      </c>
      <c r="H37" s="123">
        <v>0</v>
      </c>
      <c r="I37" s="123">
        <v>0</v>
      </c>
      <c r="J37" s="123">
        <v>0</v>
      </c>
      <c r="K37" s="123">
        <v>0</v>
      </c>
      <c r="L37" s="123">
        <v>0</v>
      </c>
      <c r="M37" s="123">
        <v>0</v>
      </c>
      <c r="N37" s="123">
        <v>0</v>
      </c>
      <c r="O37" s="123"/>
    </row>
    <row r="38" spans="1:15" ht="15" customHeight="1">
      <c r="A38" s="121" t="s">
        <v>183</v>
      </c>
      <c r="B38" s="121"/>
      <c r="C38" s="121" t="s">
        <v>183</v>
      </c>
      <c r="D38" s="121" t="s">
        <v>184</v>
      </c>
      <c r="E38" s="86">
        <f>11767.88/10000</f>
        <v>1.176788</v>
      </c>
      <c r="F38" s="86">
        <f>11767.88/10000</f>
        <v>1.176788</v>
      </c>
      <c r="G38" s="86">
        <f>11767.88/10000</f>
        <v>1.176788</v>
      </c>
      <c r="H38" s="123">
        <v>0</v>
      </c>
      <c r="I38" s="123">
        <v>0</v>
      </c>
      <c r="J38" s="123">
        <v>0</v>
      </c>
      <c r="K38" s="123">
        <v>0</v>
      </c>
      <c r="L38" s="123">
        <v>0</v>
      </c>
      <c r="M38" s="123">
        <v>0</v>
      </c>
      <c r="N38" s="123">
        <v>0</v>
      </c>
      <c r="O38" s="123"/>
    </row>
    <row r="39" spans="1:15" ht="15" customHeight="1">
      <c r="A39" s="121" t="s">
        <v>185</v>
      </c>
      <c r="B39" s="121"/>
      <c r="C39" s="121" t="s">
        <v>185</v>
      </c>
      <c r="D39" s="121" t="s">
        <v>186</v>
      </c>
      <c r="E39" s="86">
        <f>415240/10000</f>
        <v>41.524</v>
      </c>
      <c r="F39" s="86">
        <f>415240/10000</f>
        <v>41.524</v>
      </c>
      <c r="G39" s="86">
        <f>415240/10000</f>
        <v>41.524</v>
      </c>
      <c r="H39" s="123">
        <v>0</v>
      </c>
      <c r="I39" s="123">
        <v>0</v>
      </c>
      <c r="J39" s="123">
        <v>0</v>
      </c>
      <c r="K39" s="123">
        <v>0</v>
      </c>
      <c r="L39" s="123">
        <v>0</v>
      </c>
      <c r="M39" s="123">
        <v>0</v>
      </c>
      <c r="N39" s="123">
        <v>0</v>
      </c>
      <c r="O39" s="123"/>
    </row>
    <row r="40" spans="1:15" ht="15" customHeight="1">
      <c r="A40" s="121" t="s">
        <v>187</v>
      </c>
      <c r="B40" s="121"/>
      <c r="C40" s="121" t="s">
        <v>187</v>
      </c>
      <c r="D40" s="121" t="s">
        <v>188</v>
      </c>
      <c r="E40" s="86">
        <f>362920/10000</f>
        <v>36.292</v>
      </c>
      <c r="F40" s="86">
        <f>362920/10000</f>
        <v>36.292</v>
      </c>
      <c r="G40" s="86">
        <f>362920/10000</f>
        <v>36.292</v>
      </c>
      <c r="H40" s="123">
        <v>0</v>
      </c>
      <c r="I40" s="123">
        <v>0</v>
      </c>
      <c r="J40" s="123">
        <v>0</v>
      </c>
      <c r="K40" s="123">
        <v>0</v>
      </c>
      <c r="L40" s="123">
        <v>0</v>
      </c>
      <c r="M40" s="123">
        <v>0</v>
      </c>
      <c r="N40" s="123">
        <v>0</v>
      </c>
      <c r="O40" s="123"/>
    </row>
    <row r="41" spans="1:15" ht="15" customHeight="1">
      <c r="A41" s="121" t="s">
        <v>189</v>
      </c>
      <c r="B41" s="121"/>
      <c r="C41" s="121" t="s">
        <v>189</v>
      </c>
      <c r="D41" s="121" t="s">
        <v>190</v>
      </c>
      <c r="E41" s="86">
        <f>362920/10000</f>
        <v>36.292</v>
      </c>
      <c r="F41" s="86">
        <f>362920/10000</f>
        <v>36.292</v>
      </c>
      <c r="G41" s="86">
        <f>362920/10000</f>
        <v>36.292</v>
      </c>
      <c r="H41" s="123">
        <v>0</v>
      </c>
      <c r="I41" s="123">
        <v>0</v>
      </c>
      <c r="J41" s="123">
        <v>0</v>
      </c>
      <c r="K41" s="123">
        <v>0</v>
      </c>
      <c r="L41" s="123">
        <v>0</v>
      </c>
      <c r="M41" s="123">
        <v>0</v>
      </c>
      <c r="N41" s="123">
        <v>0</v>
      </c>
      <c r="O41" s="123"/>
    </row>
    <row r="42" spans="1:15" ht="15" customHeight="1">
      <c r="A42" s="121" t="s">
        <v>191</v>
      </c>
      <c r="B42" s="121"/>
      <c r="C42" s="121" t="s">
        <v>191</v>
      </c>
      <c r="D42" s="121" t="s">
        <v>192</v>
      </c>
      <c r="E42" s="86">
        <f>52320/10000</f>
        <v>5.232</v>
      </c>
      <c r="F42" s="86">
        <f>52320/10000</f>
        <v>5.232</v>
      </c>
      <c r="G42" s="86">
        <f>52320/10000</f>
        <v>5.232</v>
      </c>
      <c r="H42" s="123">
        <v>0</v>
      </c>
      <c r="I42" s="123">
        <v>0</v>
      </c>
      <c r="J42" s="123">
        <v>0</v>
      </c>
      <c r="K42" s="123">
        <v>0</v>
      </c>
      <c r="L42" s="123">
        <v>0</v>
      </c>
      <c r="M42" s="123">
        <v>0</v>
      </c>
      <c r="N42" s="123">
        <v>0</v>
      </c>
      <c r="O42" s="123"/>
    </row>
    <row r="43" spans="1:15" ht="15" customHeight="1">
      <c r="A43" s="121" t="s">
        <v>193</v>
      </c>
      <c r="B43" s="121"/>
      <c r="C43" s="121" t="s">
        <v>193</v>
      </c>
      <c r="D43" s="121" t="s">
        <v>194</v>
      </c>
      <c r="E43" s="86">
        <f>52320/10000</f>
        <v>5.232</v>
      </c>
      <c r="F43" s="86">
        <f>52320/10000</f>
        <v>5.232</v>
      </c>
      <c r="G43" s="86">
        <f>52320/10000</f>
        <v>5.232</v>
      </c>
      <c r="H43" s="123">
        <v>0</v>
      </c>
      <c r="I43" s="123">
        <v>0</v>
      </c>
      <c r="J43" s="123">
        <v>0</v>
      </c>
      <c r="K43" s="123">
        <v>0</v>
      </c>
      <c r="L43" s="123">
        <v>0</v>
      </c>
      <c r="M43" s="123">
        <v>0</v>
      </c>
      <c r="N43" s="123">
        <v>0</v>
      </c>
      <c r="O43" s="123"/>
    </row>
    <row r="44" spans="1:15" ht="15" customHeight="1">
      <c r="A44" s="121" t="s">
        <v>195</v>
      </c>
      <c r="B44" s="121"/>
      <c r="C44" s="121" t="s">
        <v>195</v>
      </c>
      <c r="D44" s="121" t="s">
        <v>196</v>
      </c>
      <c r="E44" s="86">
        <f aca="true" t="shared" si="0" ref="E44:E46">265374/10000</f>
        <v>26.5374</v>
      </c>
      <c r="F44" s="86">
        <f aca="true" t="shared" si="1" ref="F44:F46">265374/10000</f>
        <v>26.5374</v>
      </c>
      <c r="G44" s="86">
        <f>265374/10000</f>
        <v>26.5374</v>
      </c>
      <c r="H44" s="123">
        <v>0</v>
      </c>
      <c r="I44" s="123">
        <v>0</v>
      </c>
      <c r="J44" s="123">
        <v>0</v>
      </c>
      <c r="K44" s="123">
        <v>0</v>
      </c>
      <c r="L44" s="123">
        <v>0</v>
      </c>
      <c r="M44" s="123">
        <v>0</v>
      </c>
      <c r="N44" s="123">
        <v>0</v>
      </c>
      <c r="O44" s="123"/>
    </row>
    <row r="45" spans="1:15" ht="15" customHeight="1">
      <c r="A45" s="121" t="s">
        <v>197</v>
      </c>
      <c r="B45" s="121"/>
      <c r="C45" s="121" t="s">
        <v>197</v>
      </c>
      <c r="D45" s="121" t="s">
        <v>198</v>
      </c>
      <c r="E45" s="86">
        <f t="shared" si="0"/>
        <v>26.5374</v>
      </c>
      <c r="F45" s="86">
        <f t="shared" si="1"/>
        <v>26.5374</v>
      </c>
      <c r="G45" s="86">
        <f>265374/10000</f>
        <v>26.5374</v>
      </c>
      <c r="H45" s="123">
        <v>0</v>
      </c>
      <c r="I45" s="123">
        <v>0</v>
      </c>
      <c r="J45" s="123">
        <v>0</v>
      </c>
      <c r="K45" s="123">
        <v>0</v>
      </c>
      <c r="L45" s="123">
        <v>0</v>
      </c>
      <c r="M45" s="123">
        <v>0</v>
      </c>
      <c r="N45" s="123">
        <v>0</v>
      </c>
      <c r="O45" s="123"/>
    </row>
    <row r="46" spans="1:15" ht="15" customHeight="1">
      <c r="A46" s="121" t="s">
        <v>199</v>
      </c>
      <c r="B46" s="121"/>
      <c r="C46" s="121" t="s">
        <v>199</v>
      </c>
      <c r="D46" s="121" t="s">
        <v>200</v>
      </c>
      <c r="E46" s="86">
        <f t="shared" si="0"/>
        <v>26.5374</v>
      </c>
      <c r="F46" s="86">
        <f t="shared" si="1"/>
        <v>26.5374</v>
      </c>
      <c r="G46" s="86">
        <f>265374/10000</f>
        <v>26.5374</v>
      </c>
      <c r="H46" s="123">
        <v>0</v>
      </c>
      <c r="I46" s="123">
        <v>0</v>
      </c>
      <c r="J46" s="123">
        <v>0</v>
      </c>
      <c r="K46" s="123">
        <v>0</v>
      </c>
      <c r="L46" s="123">
        <v>0</v>
      </c>
      <c r="M46" s="123">
        <v>0</v>
      </c>
      <c r="N46" s="123">
        <v>0</v>
      </c>
      <c r="O46" s="123"/>
    </row>
    <row r="47" spans="1:15" ht="15" customHeight="1">
      <c r="A47" s="121" t="s">
        <v>201</v>
      </c>
      <c r="B47" s="121"/>
      <c r="C47" s="121" t="s">
        <v>201</v>
      </c>
      <c r="D47" s="121" t="s">
        <v>202</v>
      </c>
      <c r="E47" s="86">
        <f aca="true" t="shared" si="2" ref="E47:E49">36960/10000</f>
        <v>3.696</v>
      </c>
      <c r="F47" s="86">
        <f aca="true" t="shared" si="3" ref="F47:F49">36960/10000</f>
        <v>3.696</v>
      </c>
      <c r="G47" s="86">
        <f>36960/10000</f>
        <v>3.696</v>
      </c>
      <c r="H47" s="123">
        <v>0</v>
      </c>
      <c r="I47" s="123">
        <v>0</v>
      </c>
      <c r="J47" s="123">
        <v>0</v>
      </c>
      <c r="K47" s="123">
        <v>0</v>
      </c>
      <c r="L47" s="123">
        <v>0</v>
      </c>
      <c r="M47" s="123">
        <v>0</v>
      </c>
      <c r="N47" s="123">
        <v>0</v>
      </c>
      <c r="O47" s="123"/>
    </row>
    <row r="48" spans="1:15" ht="15" customHeight="1">
      <c r="A48" s="121" t="s">
        <v>203</v>
      </c>
      <c r="B48" s="121"/>
      <c r="C48" s="121" t="s">
        <v>203</v>
      </c>
      <c r="D48" s="121" t="s">
        <v>204</v>
      </c>
      <c r="E48" s="86">
        <f t="shared" si="2"/>
        <v>3.696</v>
      </c>
      <c r="F48" s="86">
        <f t="shared" si="3"/>
        <v>3.696</v>
      </c>
      <c r="G48" s="86">
        <f>36960/10000</f>
        <v>3.696</v>
      </c>
      <c r="H48" s="123">
        <v>0</v>
      </c>
      <c r="I48" s="123">
        <v>0</v>
      </c>
      <c r="J48" s="123">
        <v>0</v>
      </c>
      <c r="K48" s="123">
        <v>0</v>
      </c>
      <c r="L48" s="123">
        <v>0</v>
      </c>
      <c r="M48" s="123">
        <v>0</v>
      </c>
      <c r="N48" s="123">
        <v>0</v>
      </c>
      <c r="O48" s="123"/>
    </row>
    <row r="49" spans="1:15" ht="15" customHeight="1">
      <c r="A49" s="121" t="s">
        <v>205</v>
      </c>
      <c r="B49" s="121"/>
      <c r="C49" s="121" t="s">
        <v>205</v>
      </c>
      <c r="D49" s="121" t="s">
        <v>206</v>
      </c>
      <c r="E49" s="86">
        <f t="shared" si="2"/>
        <v>3.696</v>
      </c>
      <c r="F49" s="86">
        <f t="shared" si="3"/>
        <v>3.696</v>
      </c>
      <c r="G49" s="86">
        <f>36960/10000</f>
        <v>3.696</v>
      </c>
      <c r="H49" s="124">
        <v>0</v>
      </c>
      <c r="I49" s="124">
        <v>0</v>
      </c>
      <c r="J49" s="124">
        <v>0</v>
      </c>
      <c r="K49" s="124">
        <v>0</v>
      </c>
      <c r="L49" s="124">
        <v>0</v>
      </c>
      <c r="M49" s="124">
        <v>0</v>
      </c>
      <c r="N49" s="124">
        <v>0</v>
      </c>
      <c r="O49" s="124"/>
    </row>
    <row r="50" spans="1:15" ht="15" customHeight="1">
      <c r="A50" s="14" t="s">
        <v>207</v>
      </c>
      <c r="B50" s="14" t="s">
        <v>207</v>
      </c>
      <c r="C50" s="14" t="s">
        <v>207</v>
      </c>
      <c r="D50" s="14" t="s">
        <v>207</v>
      </c>
      <c r="E50" s="14" t="s">
        <v>207</v>
      </c>
      <c r="F50" s="14" t="s">
        <v>207</v>
      </c>
      <c r="G50" s="32" t="s">
        <v>207</v>
      </c>
      <c r="H50" s="32" t="s">
        <v>207</v>
      </c>
      <c r="I50" s="32" t="s">
        <v>207</v>
      </c>
      <c r="J50" s="14" t="s">
        <v>207</v>
      </c>
      <c r="K50" s="14" t="s">
        <v>207</v>
      </c>
      <c r="L50" s="32" t="s">
        <v>207</v>
      </c>
      <c r="M50" s="14" t="s">
        <v>207</v>
      </c>
      <c r="N50" s="14" t="s">
        <v>207</v>
      </c>
      <c r="O50" s="14" t="s">
        <v>207</v>
      </c>
    </row>
  </sheetData>
  <sheetProtection/>
  <mergeCells count="62">
    <mergeCell ref="A1:O1"/>
    <mergeCell ref="A2:O2"/>
    <mergeCell ref="A4:N4"/>
    <mergeCell ref="A5:D5"/>
    <mergeCell ref="F5:I5"/>
    <mergeCell ref="K5:L5"/>
    <mergeCell ref="G6:I6"/>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O50"/>
    <mergeCell ref="D6:D8"/>
    <mergeCell ref="E5:E8"/>
    <mergeCell ref="F6:F8"/>
    <mergeCell ref="G7:G8"/>
    <mergeCell ref="H7:H8"/>
    <mergeCell ref="I7:I8"/>
    <mergeCell ref="J5:J8"/>
    <mergeCell ref="K6:K8"/>
    <mergeCell ref="L6:L8"/>
    <mergeCell ref="M5:M8"/>
    <mergeCell ref="N5:N8"/>
    <mergeCell ref="O5:O8"/>
    <mergeCell ref="A6:C8"/>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8"/>
  <sheetViews>
    <sheetView workbookViewId="0" topLeftCell="A11">
      <selection activeCell="I56" sqref="I56"/>
    </sheetView>
  </sheetViews>
  <sheetFormatPr defaultColWidth="9.140625" defaultRowHeight="15" customHeight="1"/>
  <cols>
    <col min="1" max="3" width="3.140625" style="0" customWidth="1"/>
    <col min="4" max="4" width="37.28125" style="0" customWidth="1"/>
    <col min="5" max="10" width="17.140625" style="0" customWidth="1"/>
  </cols>
  <sheetData>
    <row r="1" spans="1:10" ht="15" customHeight="1">
      <c r="A1" s="2" t="s">
        <v>208</v>
      </c>
      <c r="B1" s="2"/>
      <c r="C1" s="2"/>
      <c r="D1" s="2"/>
      <c r="E1" s="2"/>
      <c r="F1" s="2"/>
      <c r="G1" s="2"/>
      <c r="H1" s="2"/>
      <c r="I1" s="2"/>
      <c r="J1" s="2"/>
    </row>
    <row r="2" spans="1:10" ht="15" customHeight="1">
      <c r="A2" s="116" t="s">
        <v>1</v>
      </c>
      <c r="B2" s="116"/>
      <c r="C2" s="116"/>
      <c r="D2" s="116"/>
      <c r="E2" s="116"/>
      <c r="F2" s="116"/>
      <c r="G2" s="116"/>
      <c r="H2" s="116"/>
      <c r="I2" s="116"/>
      <c r="J2" s="116"/>
    </row>
    <row r="3" spans="1:10" s="1" customFormat="1" ht="15" customHeight="1">
      <c r="A3" s="4"/>
      <c r="B3" s="4"/>
      <c r="C3" s="4"/>
      <c r="D3" s="4"/>
      <c r="E3" s="4"/>
      <c r="F3" s="4"/>
      <c r="G3" s="4"/>
      <c r="H3" s="4"/>
      <c r="I3" s="4"/>
      <c r="J3" s="5" t="s">
        <v>209</v>
      </c>
    </row>
    <row r="4" spans="1:10" s="1" customFormat="1" ht="15" customHeight="1">
      <c r="A4" s="6" t="s">
        <v>3</v>
      </c>
      <c r="B4" s="6"/>
      <c r="C4" s="6"/>
      <c r="D4" s="6"/>
      <c r="E4" s="7"/>
      <c r="F4" s="6"/>
      <c r="G4" s="6"/>
      <c r="H4" s="6"/>
      <c r="I4" s="6"/>
      <c r="J4" s="8" t="s">
        <v>4</v>
      </c>
    </row>
    <row r="5" spans="1:10" ht="15" customHeight="1">
      <c r="A5" s="117" t="s">
        <v>7</v>
      </c>
      <c r="B5" s="117" t="s">
        <v>7</v>
      </c>
      <c r="C5" s="117" t="s">
        <v>7</v>
      </c>
      <c r="D5" s="117" t="s">
        <v>7</v>
      </c>
      <c r="E5" s="118" t="s">
        <v>99</v>
      </c>
      <c r="F5" s="118" t="s">
        <v>210</v>
      </c>
      <c r="G5" s="118" t="s">
        <v>211</v>
      </c>
      <c r="H5" s="118" t="s">
        <v>212</v>
      </c>
      <c r="I5" s="118" t="s">
        <v>213</v>
      </c>
      <c r="J5" s="118" t="s">
        <v>214</v>
      </c>
    </row>
    <row r="6" spans="1:10" ht="15" customHeight="1">
      <c r="A6" s="118" t="s">
        <v>124</v>
      </c>
      <c r="B6" s="118" t="s">
        <v>124</v>
      </c>
      <c r="C6" s="118" t="s">
        <v>124</v>
      </c>
      <c r="D6" s="9" t="s">
        <v>125</v>
      </c>
      <c r="E6" s="118" t="s">
        <v>99</v>
      </c>
      <c r="F6" s="118" t="s">
        <v>210</v>
      </c>
      <c r="G6" s="118" t="s">
        <v>211</v>
      </c>
      <c r="H6" s="118" t="s">
        <v>212</v>
      </c>
      <c r="I6" s="118" t="s">
        <v>213</v>
      </c>
      <c r="J6" s="118" t="s">
        <v>214</v>
      </c>
    </row>
    <row r="7" spans="1:10" ht="15" customHeight="1">
      <c r="A7" s="118" t="s">
        <v>124</v>
      </c>
      <c r="B7" s="118" t="s">
        <v>124</v>
      </c>
      <c r="C7" s="118" t="s">
        <v>124</v>
      </c>
      <c r="D7" s="9" t="s">
        <v>125</v>
      </c>
      <c r="E7" s="118" t="s">
        <v>99</v>
      </c>
      <c r="F7" s="118" t="s">
        <v>210</v>
      </c>
      <c r="G7" s="118" t="s">
        <v>211</v>
      </c>
      <c r="H7" s="118" t="s">
        <v>212</v>
      </c>
      <c r="I7" s="118" t="s">
        <v>213</v>
      </c>
      <c r="J7" s="118" t="s">
        <v>214</v>
      </c>
    </row>
    <row r="8" spans="1:10" ht="15" customHeight="1">
      <c r="A8" s="118" t="s">
        <v>124</v>
      </c>
      <c r="B8" s="118" t="s">
        <v>124</v>
      </c>
      <c r="C8" s="118" t="s">
        <v>124</v>
      </c>
      <c r="D8" s="9" t="s">
        <v>125</v>
      </c>
      <c r="E8" s="118" t="s">
        <v>99</v>
      </c>
      <c r="F8" s="118" t="s">
        <v>210</v>
      </c>
      <c r="G8" s="118" t="s">
        <v>211</v>
      </c>
      <c r="H8" s="118" t="s">
        <v>212</v>
      </c>
      <c r="I8" s="118" t="s">
        <v>213</v>
      </c>
      <c r="J8" s="118" t="s">
        <v>214</v>
      </c>
    </row>
    <row r="9" spans="1:10" ht="15" customHeight="1">
      <c r="A9" s="119" t="s">
        <v>10</v>
      </c>
      <c r="B9" s="119" t="s">
        <v>10</v>
      </c>
      <c r="C9" s="119" t="s">
        <v>10</v>
      </c>
      <c r="D9" s="119" t="s">
        <v>10</v>
      </c>
      <c r="E9" s="118" t="s">
        <v>11</v>
      </c>
      <c r="F9" s="118" t="s">
        <v>12</v>
      </c>
      <c r="G9" s="118" t="s">
        <v>20</v>
      </c>
      <c r="H9" s="118" t="s">
        <v>24</v>
      </c>
      <c r="I9" s="118" t="s">
        <v>28</v>
      </c>
      <c r="J9" s="118" t="s">
        <v>32</v>
      </c>
    </row>
    <row r="10" spans="1:10" ht="15" customHeight="1">
      <c r="A10" s="101" t="s">
        <v>132</v>
      </c>
      <c r="B10" s="101" t="s">
        <v>132</v>
      </c>
      <c r="C10" s="101" t="s">
        <v>132</v>
      </c>
      <c r="D10" s="101" t="s">
        <v>132</v>
      </c>
      <c r="E10" s="120">
        <f>11589749.45/10000</f>
        <v>1158.974945</v>
      </c>
      <c r="F10" s="120">
        <f>11126779.45/10000</f>
        <v>1112.677945</v>
      </c>
      <c r="G10" s="120">
        <f>462970/10000</f>
        <v>46.297</v>
      </c>
      <c r="H10" s="120">
        <v>0</v>
      </c>
      <c r="I10" s="120">
        <v>0</v>
      </c>
      <c r="J10" s="120">
        <v>0</v>
      </c>
    </row>
    <row r="11" spans="1:10" ht="15" customHeight="1">
      <c r="A11" s="71" t="s">
        <v>133</v>
      </c>
      <c r="B11" s="71"/>
      <c r="C11" s="71" t="s">
        <v>133</v>
      </c>
      <c r="D11" s="71" t="s">
        <v>134</v>
      </c>
      <c r="E11" s="120">
        <f>3566142.17/10000</f>
        <v>356.614217</v>
      </c>
      <c r="F11" s="120">
        <f>3531642.17/10000</f>
        <v>353.164217</v>
      </c>
      <c r="G11" s="120">
        <f>34500/10000</f>
        <v>3.45</v>
      </c>
      <c r="H11" s="120">
        <v>0</v>
      </c>
      <c r="I11" s="120">
        <v>0</v>
      </c>
      <c r="J11" s="120">
        <v>0</v>
      </c>
    </row>
    <row r="12" spans="1:10" ht="15" customHeight="1">
      <c r="A12" s="71" t="s">
        <v>135</v>
      </c>
      <c r="B12" s="71"/>
      <c r="C12" s="71" t="s">
        <v>135</v>
      </c>
      <c r="D12" s="71" t="s">
        <v>136</v>
      </c>
      <c r="E12" s="120">
        <f>3420614.17/10000</f>
        <v>342.061417</v>
      </c>
      <c r="F12" s="120">
        <f>3420614.17/10000</f>
        <v>342.061417</v>
      </c>
      <c r="G12" s="120">
        <v>0</v>
      </c>
      <c r="H12" s="120">
        <v>0</v>
      </c>
      <c r="I12" s="120">
        <v>0</v>
      </c>
      <c r="J12" s="120">
        <v>0</v>
      </c>
    </row>
    <row r="13" spans="1:10" ht="15" customHeight="1">
      <c r="A13" s="71" t="s">
        <v>137</v>
      </c>
      <c r="B13" s="71"/>
      <c r="C13" s="71" t="s">
        <v>137</v>
      </c>
      <c r="D13" s="71" t="s">
        <v>138</v>
      </c>
      <c r="E13" s="120">
        <f>3375573.97/10000</f>
        <v>337.55739700000004</v>
      </c>
      <c r="F13" s="120">
        <f>3375573.97/10000</f>
        <v>337.55739700000004</v>
      </c>
      <c r="G13" s="120">
        <v>0</v>
      </c>
      <c r="H13" s="120">
        <v>0</v>
      </c>
      <c r="I13" s="120">
        <v>0</v>
      </c>
      <c r="J13" s="120">
        <v>0</v>
      </c>
    </row>
    <row r="14" spans="1:10" ht="15" customHeight="1">
      <c r="A14" s="71" t="s">
        <v>215</v>
      </c>
      <c r="B14" s="71"/>
      <c r="C14" s="71" t="s">
        <v>215</v>
      </c>
      <c r="D14" s="71" t="s">
        <v>216</v>
      </c>
      <c r="E14" s="120">
        <f>45040.2/10000</f>
        <v>4.50402</v>
      </c>
      <c r="F14" s="120">
        <f>45040.2/10000</f>
        <v>4.50402</v>
      </c>
      <c r="G14" s="120">
        <v>0</v>
      </c>
      <c r="H14" s="120">
        <v>0</v>
      </c>
      <c r="I14" s="120">
        <v>0</v>
      </c>
      <c r="J14" s="120">
        <v>0</v>
      </c>
    </row>
    <row r="15" spans="1:10" ht="15" customHeight="1">
      <c r="A15" s="71" t="s">
        <v>139</v>
      </c>
      <c r="B15" s="71"/>
      <c r="C15" s="71" t="s">
        <v>139</v>
      </c>
      <c r="D15" s="71" t="s">
        <v>140</v>
      </c>
      <c r="E15" s="120">
        <f>34500/10000</f>
        <v>3.45</v>
      </c>
      <c r="F15" s="120">
        <v>0</v>
      </c>
      <c r="G15" s="120">
        <f>34500/10000</f>
        <v>3.45</v>
      </c>
      <c r="H15" s="120">
        <v>0</v>
      </c>
      <c r="I15" s="120">
        <v>0</v>
      </c>
      <c r="J15" s="120">
        <v>0</v>
      </c>
    </row>
    <row r="16" spans="1:10" ht="15" customHeight="1">
      <c r="A16" s="71" t="s">
        <v>141</v>
      </c>
      <c r="B16" s="71"/>
      <c r="C16" s="71" t="s">
        <v>141</v>
      </c>
      <c r="D16" s="71" t="s">
        <v>142</v>
      </c>
      <c r="E16" s="120">
        <f>34500/10000</f>
        <v>3.45</v>
      </c>
      <c r="F16" s="120">
        <v>0</v>
      </c>
      <c r="G16" s="120">
        <f>34500/10000</f>
        <v>3.45</v>
      </c>
      <c r="H16" s="120">
        <v>0</v>
      </c>
      <c r="I16" s="120">
        <v>0</v>
      </c>
      <c r="J16" s="120">
        <v>0</v>
      </c>
    </row>
    <row r="17" spans="1:10" ht="15" customHeight="1">
      <c r="A17" s="71" t="s">
        <v>143</v>
      </c>
      <c r="B17" s="71"/>
      <c r="C17" s="71" t="s">
        <v>143</v>
      </c>
      <c r="D17" s="71" t="s">
        <v>144</v>
      </c>
      <c r="E17" s="120">
        <f>26125/10000</f>
        <v>2.6125</v>
      </c>
      <c r="F17" s="120">
        <f>26125/10000</f>
        <v>2.6125</v>
      </c>
      <c r="G17" s="120">
        <v>0</v>
      </c>
      <c r="H17" s="120">
        <v>0</v>
      </c>
      <c r="I17" s="120">
        <v>0</v>
      </c>
      <c r="J17" s="120">
        <v>0</v>
      </c>
    </row>
    <row r="18" spans="1:10" ht="15" customHeight="1">
      <c r="A18" s="71" t="s">
        <v>145</v>
      </c>
      <c r="B18" s="71"/>
      <c r="C18" s="71" t="s">
        <v>145</v>
      </c>
      <c r="D18" s="71" t="s">
        <v>146</v>
      </c>
      <c r="E18" s="120">
        <f>26125/10000</f>
        <v>2.6125</v>
      </c>
      <c r="F18" s="120">
        <f>26125/10000</f>
        <v>2.6125</v>
      </c>
      <c r="G18" s="120">
        <v>0</v>
      </c>
      <c r="H18" s="120">
        <v>0</v>
      </c>
      <c r="I18" s="120">
        <v>0</v>
      </c>
      <c r="J18" s="120">
        <v>0</v>
      </c>
    </row>
    <row r="19" spans="1:10" ht="15" customHeight="1">
      <c r="A19" s="71" t="s">
        <v>147</v>
      </c>
      <c r="B19" s="71"/>
      <c r="C19" s="71" t="s">
        <v>147</v>
      </c>
      <c r="D19" s="71" t="s">
        <v>217</v>
      </c>
      <c r="E19" s="120">
        <f>5000/10000</f>
        <v>0.5</v>
      </c>
      <c r="F19" s="120">
        <f>5000/10000</f>
        <v>0.5</v>
      </c>
      <c r="G19" s="120">
        <v>0</v>
      </c>
      <c r="H19" s="120">
        <v>0</v>
      </c>
      <c r="I19" s="120">
        <v>0</v>
      </c>
      <c r="J19" s="120">
        <v>0</v>
      </c>
    </row>
    <row r="20" spans="1:10" ht="15" customHeight="1">
      <c r="A20" s="71" t="s">
        <v>218</v>
      </c>
      <c r="B20" s="71"/>
      <c r="C20" s="71" t="s">
        <v>218</v>
      </c>
      <c r="D20" s="71" t="s">
        <v>219</v>
      </c>
      <c r="E20" s="120">
        <f>5000/10000</f>
        <v>0.5</v>
      </c>
      <c r="F20" s="120">
        <f>5000/10000</f>
        <v>0.5</v>
      </c>
      <c r="G20" s="120">
        <v>0</v>
      </c>
      <c r="H20" s="120">
        <v>0</v>
      </c>
      <c r="I20" s="120">
        <v>0</v>
      </c>
      <c r="J20" s="120">
        <v>0</v>
      </c>
    </row>
    <row r="21" spans="1:10" ht="15" customHeight="1">
      <c r="A21" s="71" t="s">
        <v>220</v>
      </c>
      <c r="B21" s="71"/>
      <c r="C21" s="71" t="s">
        <v>220</v>
      </c>
      <c r="D21" s="71" t="s">
        <v>148</v>
      </c>
      <c r="E21" s="120">
        <f>79903/10000</f>
        <v>7.9903</v>
      </c>
      <c r="F21" s="120">
        <f>79903/10000</f>
        <v>7.9903</v>
      </c>
      <c r="G21" s="120">
        <v>0</v>
      </c>
      <c r="H21" s="120">
        <v>0</v>
      </c>
      <c r="I21" s="120">
        <v>0</v>
      </c>
      <c r="J21" s="120">
        <v>0</v>
      </c>
    </row>
    <row r="22" spans="1:10" ht="15" customHeight="1">
      <c r="A22" s="71" t="s">
        <v>221</v>
      </c>
      <c r="B22" s="71"/>
      <c r="C22" s="71" t="s">
        <v>221</v>
      </c>
      <c r="D22" s="71" t="s">
        <v>149</v>
      </c>
      <c r="E22" s="120">
        <f>79903/10000</f>
        <v>7.9903</v>
      </c>
      <c r="F22" s="120">
        <f>79903/10000</f>
        <v>7.9903</v>
      </c>
      <c r="G22" s="120">
        <v>0</v>
      </c>
      <c r="H22" s="120">
        <v>0</v>
      </c>
      <c r="I22" s="120">
        <v>0</v>
      </c>
      <c r="J22" s="120">
        <v>0</v>
      </c>
    </row>
    <row r="23" spans="1:10" ht="15" customHeight="1">
      <c r="A23" s="71" t="s">
        <v>222</v>
      </c>
      <c r="B23" s="71"/>
      <c r="C23" s="71" t="s">
        <v>222</v>
      </c>
      <c r="D23" s="71" t="s">
        <v>223</v>
      </c>
      <c r="E23" s="120">
        <f>14977/10000</f>
        <v>1.4977</v>
      </c>
      <c r="F23" s="120">
        <f>14977/10000</f>
        <v>1.4977</v>
      </c>
      <c r="G23" s="120">
        <v>0</v>
      </c>
      <c r="H23" s="120">
        <v>0</v>
      </c>
      <c r="I23" s="120">
        <v>0</v>
      </c>
      <c r="J23" s="120">
        <v>0</v>
      </c>
    </row>
    <row r="24" spans="1:10" ht="15" customHeight="1">
      <c r="A24" s="71" t="s">
        <v>224</v>
      </c>
      <c r="B24" s="71"/>
      <c r="C24" s="71" t="s">
        <v>224</v>
      </c>
      <c r="D24" s="71" t="s">
        <v>225</v>
      </c>
      <c r="E24" s="120">
        <f>14977/10000</f>
        <v>1.4977</v>
      </c>
      <c r="F24" s="120">
        <f>14977/10000</f>
        <v>1.4977</v>
      </c>
      <c r="G24" s="120">
        <v>0</v>
      </c>
      <c r="H24" s="120">
        <v>0</v>
      </c>
      <c r="I24" s="120">
        <v>0</v>
      </c>
      <c r="J24" s="120">
        <v>0</v>
      </c>
    </row>
    <row r="25" spans="1:10" ht="15" customHeight="1">
      <c r="A25" s="71" t="s">
        <v>226</v>
      </c>
      <c r="B25" s="71"/>
      <c r="C25" s="71" t="s">
        <v>226</v>
      </c>
      <c r="D25" s="71" t="s">
        <v>227</v>
      </c>
      <c r="E25" s="120">
        <f>14977/10000</f>
        <v>1.4977</v>
      </c>
      <c r="F25" s="120">
        <f>14977/10000</f>
        <v>1.4977</v>
      </c>
      <c r="G25" s="120">
        <v>0</v>
      </c>
      <c r="H25" s="120">
        <v>0</v>
      </c>
      <c r="I25" s="120">
        <v>0</v>
      </c>
      <c r="J25" s="120">
        <v>0</v>
      </c>
    </row>
    <row r="26" spans="1:10" ht="15" customHeight="1">
      <c r="A26" s="71" t="s">
        <v>150</v>
      </c>
      <c r="B26" s="71"/>
      <c r="C26" s="71" t="s">
        <v>150</v>
      </c>
      <c r="D26" s="71" t="s">
        <v>151</v>
      </c>
      <c r="E26" s="120">
        <f>6786217.08/10000</f>
        <v>678.621708</v>
      </c>
      <c r="F26" s="120">
        <f>6786217.08/10000</f>
        <v>678.621708</v>
      </c>
      <c r="G26" s="120">
        <v>0</v>
      </c>
      <c r="H26" s="120">
        <v>0</v>
      </c>
      <c r="I26" s="120">
        <v>0</v>
      </c>
      <c r="J26" s="120">
        <v>0</v>
      </c>
    </row>
    <row r="27" spans="1:10" ht="15" customHeight="1">
      <c r="A27" s="71" t="s">
        <v>152</v>
      </c>
      <c r="B27" s="71"/>
      <c r="C27" s="71" t="s">
        <v>152</v>
      </c>
      <c r="D27" s="71" t="s">
        <v>153</v>
      </c>
      <c r="E27" s="120">
        <f>4640349.72/10000</f>
        <v>464.034972</v>
      </c>
      <c r="F27" s="120">
        <f>4640349.72/10000</f>
        <v>464.034972</v>
      </c>
      <c r="G27" s="120">
        <v>0</v>
      </c>
      <c r="H27" s="120">
        <v>0</v>
      </c>
      <c r="I27" s="120">
        <v>0</v>
      </c>
      <c r="J27" s="120">
        <v>0</v>
      </c>
    </row>
    <row r="28" spans="1:10" ht="15" customHeight="1">
      <c r="A28" s="71" t="s">
        <v>154</v>
      </c>
      <c r="B28" s="71"/>
      <c r="C28" s="71" t="s">
        <v>154</v>
      </c>
      <c r="D28" s="71" t="s">
        <v>155</v>
      </c>
      <c r="E28" s="120">
        <f>4630749.72/10000</f>
        <v>463.07497199999995</v>
      </c>
      <c r="F28" s="120">
        <f>4630749.72/10000</f>
        <v>463.07497199999995</v>
      </c>
      <c r="G28" s="120">
        <v>0</v>
      </c>
      <c r="H28" s="120">
        <v>0</v>
      </c>
      <c r="I28" s="120">
        <v>0</v>
      </c>
      <c r="J28" s="120">
        <v>0</v>
      </c>
    </row>
    <row r="29" spans="1:10" ht="15" customHeight="1">
      <c r="A29" s="71" t="s">
        <v>228</v>
      </c>
      <c r="B29" s="71"/>
      <c r="C29" s="71" t="s">
        <v>228</v>
      </c>
      <c r="D29" s="71" t="s">
        <v>156</v>
      </c>
      <c r="E29" s="120">
        <f>9600/10000</f>
        <v>0.96</v>
      </c>
      <c r="F29" s="120">
        <f>9600/10000</f>
        <v>0.96</v>
      </c>
      <c r="G29" s="120">
        <v>0</v>
      </c>
      <c r="H29" s="120">
        <v>0</v>
      </c>
      <c r="I29" s="120">
        <v>0</v>
      </c>
      <c r="J29" s="120">
        <v>0</v>
      </c>
    </row>
    <row r="30" spans="1:10" ht="15" customHeight="1">
      <c r="A30" s="71" t="s">
        <v>157</v>
      </c>
      <c r="B30" s="71"/>
      <c r="C30" s="71" t="s">
        <v>157</v>
      </c>
      <c r="D30" s="121" t="s">
        <v>158</v>
      </c>
      <c r="E30" s="120">
        <f>588039.36/10000</f>
        <v>58.803936</v>
      </c>
      <c r="F30" s="120">
        <f>588039.36/10000</f>
        <v>58.803936</v>
      </c>
      <c r="G30" s="120">
        <v>0</v>
      </c>
      <c r="H30" s="120">
        <v>0</v>
      </c>
      <c r="I30" s="120">
        <v>0</v>
      </c>
      <c r="J30" s="120">
        <v>0</v>
      </c>
    </row>
    <row r="31" spans="1:10" ht="15" customHeight="1">
      <c r="A31" s="71" t="s">
        <v>159</v>
      </c>
      <c r="B31" s="71"/>
      <c r="C31" s="71" t="s">
        <v>159</v>
      </c>
      <c r="D31" s="71" t="s">
        <v>160</v>
      </c>
      <c r="E31" s="120">
        <f>84466.4/10000</f>
        <v>8.446639999999999</v>
      </c>
      <c r="F31" s="120">
        <f>84466.4/10000</f>
        <v>8.446639999999999</v>
      </c>
      <c r="G31" s="120">
        <v>0</v>
      </c>
      <c r="H31" s="120">
        <v>0</v>
      </c>
      <c r="I31" s="120">
        <v>0</v>
      </c>
      <c r="J31" s="120">
        <v>0</v>
      </c>
    </row>
    <row r="32" spans="1:10" ht="15" customHeight="1">
      <c r="A32" s="71" t="s">
        <v>161</v>
      </c>
      <c r="B32" s="71"/>
      <c r="C32" s="71" t="s">
        <v>161</v>
      </c>
      <c r="D32" s="71" t="s">
        <v>162</v>
      </c>
      <c r="E32" s="120">
        <f>8288/10000</f>
        <v>0.8288</v>
      </c>
      <c r="F32" s="120">
        <f>8288/10000</f>
        <v>0.8288</v>
      </c>
      <c r="G32" s="120">
        <v>0</v>
      </c>
      <c r="H32" s="120">
        <v>0</v>
      </c>
      <c r="I32" s="120">
        <v>0</v>
      </c>
      <c r="J32" s="120">
        <v>0</v>
      </c>
    </row>
    <row r="33" spans="1:10" ht="15" customHeight="1">
      <c r="A33" s="71" t="s">
        <v>163</v>
      </c>
      <c r="B33" s="71"/>
      <c r="C33" s="71" t="s">
        <v>163</v>
      </c>
      <c r="D33" s="71" t="s">
        <v>164</v>
      </c>
      <c r="E33" s="120">
        <f>399515.91/10000</f>
        <v>39.951591</v>
      </c>
      <c r="F33" s="120">
        <f>399515.91/10000</f>
        <v>39.951591</v>
      </c>
      <c r="G33" s="120">
        <v>0</v>
      </c>
      <c r="H33" s="120">
        <v>0</v>
      </c>
      <c r="I33" s="120">
        <v>0</v>
      </c>
      <c r="J33" s="120">
        <v>0</v>
      </c>
    </row>
    <row r="34" spans="1:10" ht="15" customHeight="1">
      <c r="A34" s="71" t="s">
        <v>165</v>
      </c>
      <c r="B34" s="71"/>
      <c r="C34" s="71" t="s">
        <v>165</v>
      </c>
      <c r="D34" s="71" t="s">
        <v>166</v>
      </c>
      <c r="E34" s="120">
        <f>95769.05/10000</f>
        <v>9.576905</v>
      </c>
      <c r="F34" s="120">
        <f>95769.05/10000</f>
        <v>9.576905</v>
      </c>
      <c r="G34" s="120">
        <v>0</v>
      </c>
      <c r="H34" s="120">
        <v>0</v>
      </c>
      <c r="I34" s="120">
        <v>0</v>
      </c>
      <c r="J34" s="120">
        <v>0</v>
      </c>
    </row>
    <row r="35" spans="1:10" ht="15" customHeight="1">
      <c r="A35" s="71" t="s">
        <v>167</v>
      </c>
      <c r="B35" s="71"/>
      <c r="C35" s="71" t="s">
        <v>167</v>
      </c>
      <c r="D35" s="71" t="s">
        <v>168</v>
      </c>
      <c r="E35" s="120">
        <f>1233615/10000</f>
        <v>123.3615</v>
      </c>
      <c r="F35" s="120">
        <f>1233615/10000</f>
        <v>123.3615</v>
      </c>
      <c r="G35" s="120">
        <v>0</v>
      </c>
      <c r="H35" s="120">
        <v>0</v>
      </c>
      <c r="I35" s="120">
        <v>0</v>
      </c>
      <c r="J35" s="120">
        <v>0</v>
      </c>
    </row>
    <row r="36" spans="1:10" ht="15" customHeight="1">
      <c r="A36" s="71" t="s">
        <v>169</v>
      </c>
      <c r="B36" s="71"/>
      <c r="C36" s="71" t="s">
        <v>169</v>
      </c>
      <c r="D36" s="71" t="s">
        <v>170</v>
      </c>
      <c r="E36" s="120">
        <f>1233615/10000</f>
        <v>123.3615</v>
      </c>
      <c r="F36" s="120">
        <f>1233615/10000</f>
        <v>123.3615</v>
      </c>
      <c r="G36" s="120">
        <v>0</v>
      </c>
      <c r="H36" s="120">
        <v>0</v>
      </c>
      <c r="I36" s="120">
        <v>0</v>
      </c>
      <c r="J36" s="120">
        <v>0</v>
      </c>
    </row>
    <row r="37" spans="1:10" ht="15" customHeight="1">
      <c r="A37" s="71" t="s">
        <v>171</v>
      </c>
      <c r="B37" s="71"/>
      <c r="C37" s="71" t="s">
        <v>171</v>
      </c>
      <c r="D37" s="71" t="s">
        <v>172</v>
      </c>
      <c r="E37" s="120">
        <f>324213/10000</f>
        <v>32.4213</v>
      </c>
      <c r="F37" s="120">
        <f>324213/10000</f>
        <v>32.4213</v>
      </c>
      <c r="G37" s="120">
        <v>0</v>
      </c>
      <c r="H37" s="120">
        <v>0</v>
      </c>
      <c r="I37" s="120">
        <v>0</v>
      </c>
      <c r="J37" s="120">
        <v>0</v>
      </c>
    </row>
    <row r="38" spans="1:10" ht="15" customHeight="1">
      <c r="A38" s="71" t="s">
        <v>173</v>
      </c>
      <c r="B38" s="71"/>
      <c r="C38" s="71" t="s">
        <v>173</v>
      </c>
      <c r="D38" s="71" t="s">
        <v>174</v>
      </c>
      <c r="E38" s="120">
        <f>324213/10000</f>
        <v>32.4213</v>
      </c>
      <c r="F38" s="120">
        <f>324213/10000</f>
        <v>32.4213</v>
      </c>
      <c r="G38" s="120">
        <v>0</v>
      </c>
      <c r="H38" s="120">
        <v>0</v>
      </c>
      <c r="I38" s="120">
        <v>0</v>
      </c>
      <c r="J38" s="120">
        <v>0</v>
      </c>
    </row>
    <row r="39" spans="1:10" ht="15" customHeight="1">
      <c r="A39" s="71" t="s">
        <v>175</v>
      </c>
      <c r="B39" s="71"/>
      <c r="C39" s="71" t="s">
        <v>175</v>
      </c>
      <c r="D39" s="71" t="s">
        <v>176</v>
      </c>
      <c r="E39" s="120">
        <f>194121.2/10000</f>
        <v>19.41212</v>
      </c>
      <c r="F39" s="120">
        <f>194121.2/10000</f>
        <v>19.41212</v>
      </c>
      <c r="G39" s="120">
        <v>0</v>
      </c>
      <c r="H39" s="120">
        <v>0</v>
      </c>
      <c r="I39" s="120">
        <v>0</v>
      </c>
      <c r="J39" s="120">
        <v>0</v>
      </c>
    </row>
    <row r="40" spans="1:10" ht="15" customHeight="1">
      <c r="A40" s="71" t="s">
        <v>229</v>
      </c>
      <c r="B40" s="71"/>
      <c r="C40" s="71" t="s">
        <v>229</v>
      </c>
      <c r="D40" s="71" t="s">
        <v>177</v>
      </c>
      <c r="E40" s="120">
        <f>9120.23/10000</f>
        <v>0.9120229999999999</v>
      </c>
      <c r="F40" s="120">
        <f>9120.23/10000</f>
        <v>0.9120229999999999</v>
      </c>
      <c r="G40" s="120">
        <v>0</v>
      </c>
      <c r="H40" s="120">
        <v>0</v>
      </c>
      <c r="I40" s="120">
        <v>0</v>
      </c>
      <c r="J40" s="120">
        <v>0</v>
      </c>
    </row>
    <row r="41" spans="1:10" ht="15" customHeight="1">
      <c r="A41" s="71" t="s">
        <v>230</v>
      </c>
      <c r="B41" s="71"/>
      <c r="C41" s="71" t="s">
        <v>230</v>
      </c>
      <c r="D41" s="71" t="s">
        <v>178</v>
      </c>
      <c r="E41" s="120">
        <f>9120.23/10000</f>
        <v>0.9120229999999999</v>
      </c>
      <c r="F41" s="120">
        <f>9120.23/10000</f>
        <v>0.9120229999999999</v>
      </c>
      <c r="G41" s="120">
        <v>0</v>
      </c>
      <c r="H41" s="120">
        <v>0</v>
      </c>
      <c r="I41" s="120">
        <v>0</v>
      </c>
      <c r="J41" s="120">
        <v>0</v>
      </c>
    </row>
    <row r="42" spans="1:10" ht="15" customHeight="1">
      <c r="A42" s="71" t="s">
        <v>179</v>
      </c>
      <c r="B42" s="71"/>
      <c r="C42" s="71" t="s">
        <v>179</v>
      </c>
      <c r="D42" s="71" t="s">
        <v>180</v>
      </c>
      <c r="E42" s="120">
        <f>185000.97/10000</f>
        <v>18.500097</v>
      </c>
      <c r="F42" s="120">
        <f>185000.97/10000</f>
        <v>18.500097</v>
      </c>
      <c r="G42" s="120">
        <v>0</v>
      </c>
      <c r="H42" s="120">
        <v>0</v>
      </c>
      <c r="I42" s="120">
        <v>0</v>
      </c>
      <c r="J42" s="120">
        <v>0</v>
      </c>
    </row>
    <row r="43" spans="1:10" ht="15" customHeight="1">
      <c r="A43" s="71" t="s">
        <v>181</v>
      </c>
      <c r="B43" s="71"/>
      <c r="C43" s="71" t="s">
        <v>181</v>
      </c>
      <c r="D43" s="71" t="s">
        <v>182</v>
      </c>
      <c r="E43" s="120">
        <f>173233.09/10000</f>
        <v>17.323309</v>
      </c>
      <c r="F43" s="120">
        <f>173233.09/10000</f>
        <v>17.323309</v>
      </c>
      <c r="G43" s="120">
        <v>0</v>
      </c>
      <c r="H43" s="120">
        <v>0</v>
      </c>
      <c r="I43" s="120">
        <v>0</v>
      </c>
      <c r="J43" s="120">
        <v>0</v>
      </c>
    </row>
    <row r="44" spans="1:10" ht="15" customHeight="1">
      <c r="A44" s="71" t="s">
        <v>183</v>
      </c>
      <c r="B44" s="71"/>
      <c r="C44" s="71" t="s">
        <v>183</v>
      </c>
      <c r="D44" s="71" t="s">
        <v>184</v>
      </c>
      <c r="E44" s="120">
        <f>11767.88/10000</f>
        <v>1.176788</v>
      </c>
      <c r="F44" s="120">
        <f>11767.88/10000</f>
        <v>1.176788</v>
      </c>
      <c r="G44" s="120">
        <v>0</v>
      </c>
      <c r="H44" s="120">
        <v>0</v>
      </c>
      <c r="I44" s="120">
        <v>0</v>
      </c>
      <c r="J44" s="120">
        <v>0</v>
      </c>
    </row>
    <row r="45" spans="1:10" ht="15" customHeight="1">
      <c r="A45" s="71" t="s">
        <v>185</v>
      </c>
      <c r="B45" s="71"/>
      <c r="C45" s="71" t="s">
        <v>185</v>
      </c>
      <c r="D45" s="71" t="s">
        <v>186</v>
      </c>
      <c r="E45" s="120">
        <f>725958/10000</f>
        <v>72.5958</v>
      </c>
      <c r="F45" s="120">
        <f>297488/10000</f>
        <v>29.7488</v>
      </c>
      <c r="G45" s="120">
        <f>428470/10000</f>
        <v>42.847</v>
      </c>
      <c r="H45" s="120">
        <v>0</v>
      </c>
      <c r="I45" s="120">
        <v>0</v>
      </c>
      <c r="J45" s="120">
        <v>0</v>
      </c>
    </row>
    <row r="46" spans="1:10" ht="15" customHeight="1">
      <c r="A46" s="71" t="s">
        <v>187</v>
      </c>
      <c r="B46" s="71"/>
      <c r="C46" s="71" t="s">
        <v>187</v>
      </c>
      <c r="D46" s="71" t="s">
        <v>188</v>
      </c>
      <c r="E46" s="120">
        <f>428470/10000</f>
        <v>42.847</v>
      </c>
      <c r="F46" s="120">
        <v>0</v>
      </c>
      <c r="G46" s="120">
        <f>428470/10000</f>
        <v>42.847</v>
      </c>
      <c r="H46" s="120">
        <v>0</v>
      </c>
      <c r="I46" s="120">
        <v>0</v>
      </c>
      <c r="J46" s="120">
        <v>0</v>
      </c>
    </row>
    <row r="47" spans="1:10" ht="15" customHeight="1">
      <c r="A47" s="71" t="s">
        <v>189</v>
      </c>
      <c r="B47" s="71"/>
      <c r="C47" s="71" t="s">
        <v>189</v>
      </c>
      <c r="D47" s="71" t="s">
        <v>190</v>
      </c>
      <c r="E47" s="120">
        <f>428470/10000</f>
        <v>42.847</v>
      </c>
      <c r="F47" s="120">
        <v>0</v>
      </c>
      <c r="G47" s="120">
        <f>428470/10000</f>
        <v>42.847</v>
      </c>
      <c r="H47" s="120">
        <v>0</v>
      </c>
      <c r="I47" s="120">
        <v>0</v>
      </c>
      <c r="J47" s="120">
        <v>0</v>
      </c>
    </row>
    <row r="48" spans="1:10" ht="15" customHeight="1">
      <c r="A48" s="71" t="s">
        <v>231</v>
      </c>
      <c r="B48" s="71"/>
      <c r="C48" s="71" t="s">
        <v>231</v>
      </c>
      <c r="D48" s="71" t="s">
        <v>232</v>
      </c>
      <c r="E48" s="120">
        <f>245168/10000</f>
        <v>24.5168</v>
      </c>
      <c r="F48" s="120">
        <f>245168/10000</f>
        <v>24.5168</v>
      </c>
      <c r="G48" s="120">
        <v>0</v>
      </c>
      <c r="H48" s="120">
        <v>0</v>
      </c>
      <c r="I48" s="120">
        <v>0</v>
      </c>
      <c r="J48" s="120">
        <v>0</v>
      </c>
    </row>
    <row r="49" spans="1:10" ht="15" customHeight="1">
      <c r="A49" s="71" t="s">
        <v>233</v>
      </c>
      <c r="B49" s="71"/>
      <c r="C49" s="71" t="s">
        <v>233</v>
      </c>
      <c r="D49" s="71" t="s">
        <v>234</v>
      </c>
      <c r="E49" s="120">
        <f>245168/10000</f>
        <v>24.5168</v>
      </c>
      <c r="F49" s="120">
        <f>245168/10000</f>
        <v>24.5168</v>
      </c>
      <c r="G49" s="120">
        <v>0</v>
      </c>
      <c r="H49" s="120">
        <v>0</v>
      </c>
      <c r="I49" s="120">
        <v>0</v>
      </c>
      <c r="J49" s="120">
        <v>0</v>
      </c>
    </row>
    <row r="50" spans="1:10" ht="15" customHeight="1">
      <c r="A50" s="71" t="s">
        <v>191</v>
      </c>
      <c r="B50" s="71"/>
      <c r="C50" s="71" t="s">
        <v>191</v>
      </c>
      <c r="D50" s="71" t="s">
        <v>192</v>
      </c>
      <c r="E50" s="120">
        <f>52320/10000</f>
        <v>5.232</v>
      </c>
      <c r="F50" s="120">
        <f>52320/10000</f>
        <v>5.232</v>
      </c>
      <c r="G50" s="120">
        <v>0</v>
      </c>
      <c r="H50" s="120">
        <v>0</v>
      </c>
      <c r="I50" s="120">
        <v>0</v>
      </c>
      <c r="J50" s="120">
        <v>0</v>
      </c>
    </row>
    <row r="51" spans="1:10" ht="15" customHeight="1">
      <c r="A51" s="71" t="s">
        <v>193</v>
      </c>
      <c r="B51" s="71"/>
      <c r="C51" s="71" t="s">
        <v>193</v>
      </c>
      <c r="D51" s="71" t="s">
        <v>194</v>
      </c>
      <c r="E51" s="120">
        <f>52320/10000</f>
        <v>5.232</v>
      </c>
      <c r="F51" s="120">
        <v>52320</v>
      </c>
      <c r="G51" s="120">
        <v>0</v>
      </c>
      <c r="H51" s="120">
        <v>0</v>
      </c>
      <c r="I51" s="120">
        <v>0</v>
      </c>
      <c r="J51" s="120">
        <v>0</v>
      </c>
    </row>
    <row r="52" spans="1:10" ht="15" customHeight="1">
      <c r="A52" s="71" t="s">
        <v>195</v>
      </c>
      <c r="B52" s="71"/>
      <c r="C52" s="71" t="s">
        <v>195</v>
      </c>
      <c r="D52" s="71" t="s">
        <v>196</v>
      </c>
      <c r="E52" s="120">
        <f>265374/10000</f>
        <v>26.5374</v>
      </c>
      <c r="F52" s="120">
        <f>265374/10000</f>
        <v>26.5374</v>
      </c>
      <c r="G52" s="120">
        <v>0</v>
      </c>
      <c r="H52" s="120">
        <v>0</v>
      </c>
      <c r="I52" s="120">
        <v>0</v>
      </c>
      <c r="J52" s="120">
        <v>0</v>
      </c>
    </row>
    <row r="53" spans="1:10" ht="15" customHeight="1">
      <c r="A53" s="71" t="s">
        <v>197</v>
      </c>
      <c r="B53" s="71"/>
      <c r="C53" s="71" t="s">
        <v>197</v>
      </c>
      <c r="D53" s="71" t="s">
        <v>198</v>
      </c>
      <c r="E53" s="120">
        <f>265374/10000</f>
        <v>26.5374</v>
      </c>
      <c r="F53" s="120">
        <f>265374/10000</f>
        <v>26.5374</v>
      </c>
      <c r="G53" s="120">
        <v>0</v>
      </c>
      <c r="H53" s="120">
        <v>0</v>
      </c>
      <c r="I53" s="120">
        <v>0</v>
      </c>
      <c r="J53" s="120">
        <v>0</v>
      </c>
    </row>
    <row r="54" spans="1:10" ht="15" customHeight="1">
      <c r="A54" s="71" t="s">
        <v>199</v>
      </c>
      <c r="B54" s="71"/>
      <c r="C54" s="71" t="s">
        <v>199</v>
      </c>
      <c r="D54" s="71" t="s">
        <v>200</v>
      </c>
      <c r="E54" s="120">
        <f>265374/10000</f>
        <v>26.5374</v>
      </c>
      <c r="F54" s="120">
        <f>265374/10000</f>
        <v>26.5374</v>
      </c>
      <c r="G54" s="120">
        <v>0</v>
      </c>
      <c r="H54" s="120">
        <v>0</v>
      </c>
      <c r="I54" s="120">
        <v>0</v>
      </c>
      <c r="J54" s="120">
        <v>0</v>
      </c>
    </row>
    <row r="55" spans="1:10" ht="15" customHeight="1">
      <c r="A55" s="71" t="s">
        <v>201</v>
      </c>
      <c r="B55" s="71"/>
      <c r="C55" s="71" t="s">
        <v>201</v>
      </c>
      <c r="D55" s="71" t="s">
        <v>202</v>
      </c>
      <c r="E55" s="120">
        <f>36960/10000</f>
        <v>3.696</v>
      </c>
      <c r="F55" s="120">
        <f>36960/10000</f>
        <v>3.696</v>
      </c>
      <c r="G55" s="120">
        <v>0</v>
      </c>
      <c r="H55" s="120">
        <v>0</v>
      </c>
      <c r="I55" s="120">
        <v>0</v>
      </c>
      <c r="J55" s="120">
        <v>0</v>
      </c>
    </row>
    <row r="56" spans="1:10" ht="15" customHeight="1">
      <c r="A56" s="71" t="s">
        <v>203</v>
      </c>
      <c r="B56" s="71"/>
      <c r="C56" s="71" t="s">
        <v>203</v>
      </c>
      <c r="D56" s="71" t="s">
        <v>204</v>
      </c>
      <c r="E56" s="120">
        <f>36960/10000</f>
        <v>3.696</v>
      </c>
      <c r="F56" s="120">
        <f>36960/10000</f>
        <v>3.696</v>
      </c>
      <c r="G56" s="120">
        <v>0</v>
      </c>
      <c r="H56" s="120">
        <v>0</v>
      </c>
      <c r="I56" s="120">
        <v>0</v>
      </c>
      <c r="J56" s="120">
        <v>0</v>
      </c>
    </row>
    <row r="57" spans="1:10" ht="15" customHeight="1">
      <c r="A57" s="71" t="s">
        <v>205</v>
      </c>
      <c r="B57" s="71"/>
      <c r="C57" s="71" t="s">
        <v>205</v>
      </c>
      <c r="D57" s="71" t="s">
        <v>206</v>
      </c>
      <c r="E57" s="120">
        <f>36960/10000</f>
        <v>3.696</v>
      </c>
      <c r="F57" s="120">
        <f>36960/10000</f>
        <v>3.696</v>
      </c>
      <c r="G57" s="120">
        <v>0</v>
      </c>
      <c r="H57" s="120">
        <v>0</v>
      </c>
      <c r="I57" s="120">
        <v>0</v>
      </c>
      <c r="J57" s="120">
        <v>0</v>
      </c>
    </row>
    <row r="58" spans="1:10" ht="15" customHeight="1">
      <c r="A58" s="14" t="s">
        <v>235</v>
      </c>
      <c r="B58" s="14" t="s">
        <v>235</v>
      </c>
      <c r="C58" s="14" t="s">
        <v>235</v>
      </c>
      <c r="D58" s="14" t="s">
        <v>235</v>
      </c>
      <c r="E58" s="14" t="s">
        <v>235</v>
      </c>
      <c r="F58" s="14" t="s">
        <v>235</v>
      </c>
      <c r="G58" s="14" t="s">
        <v>235</v>
      </c>
      <c r="H58" s="14" t="s">
        <v>235</v>
      </c>
      <c r="I58" s="14" t="s">
        <v>235</v>
      </c>
      <c r="J58" s="14" t="s">
        <v>235</v>
      </c>
    </row>
  </sheetData>
  <sheetProtection/>
  <mergeCells count="61">
    <mergeCell ref="A1:J1"/>
    <mergeCell ref="A2:J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5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42"/>
  <sheetViews>
    <sheetView workbookViewId="0" topLeftCell="A7">
      <selection activeCell="I56" sqref="I56"/>
    </sheetView>
  </sheetViews>
  <sheetFormatPr defaultColWidth="9.140625" defaultRowHeight="15" customHeight="1"/>
  <cols>
    <col min="1" max="1" width="31.140625" style="94" customWidth="1"/>
    <col min="2" max="2" width="5.421875" style="94" customWidth="1"/>
    <col min="3" max="3" width="16.00390625" style="94" customWidth="1"/>
    <col min="4" max="4" width="34.8515625" style="94" customWidth="1"/>
    <col min="5" max="5" width="5.421875" style="94" customWidth="1"/>
    <col min="6" max="8" width="16.00390625" style="94" customWidth="1"/>
    <col min="9" max="9" width="17.140625" style="94" customWidth="1"/>
    <col min="10" max="10" width="9.140625" style="94" customWidth="1"/>
    <col min="11" max="11" width="11.7109375" style="94" bestFit="1" customWidth="1"/>
    <col min="12" max="16384" width="9.140625" style="94" customWidth="1"/>
  </cols>
  <sheetData>
    <row r="1" spans="1:9" ht="15" customHeight="1">
      <c r="A1" s="95" t="s">
        <v>236</v>
      </c>
      <c r="B1" s="95"/>
      <c r="C1" s="95"/>
      <c r="D1" s="95"/>
      <c r="E1" s="95"/>
      <c r="F1" s="95"/>
      <c r="G1" s="95"/>
      <c r="H1" s="95"/>
      <c r="I1" s="95"/>
    </row>
    <row r="2" spans="1:9" ht="15" customHeight="1">
      <c r="A2" s="96" t="s">
        <v>1</v>
      </c>
      <c r="B2" s="96"/>
      <c r="C2" s="96"/>
      <c r="D2" s="96"/>
      <c r="E2" s="96"/>
      <c r="F2" s="96"/>
      <c r="G2" s="96"/>
      <c r="H2" s="96"/>
      <c r="I2" s="96"/>
    </row>
    <row r="3" spans="1:9" s="92" customFormat="1" ht="15" customHeight="1">
      <c r="A3" s="97"/>
      <c r="B3" s="97"/>
      <c r="C3" s="97"/>
      <c r="D3" s="97"/>
      <c r="E3" s="97"/>
      <c r="F3" s="97"/>
      <c r="G3" s="97"/>
      <c r="H3" s="97"/>
      <c r="I3" s="112" t="s">
        <v>237</v>
      </c>
    </row>
    <row r="4" spans="1:9" s="92" customFormat="1" ht="15" customHeight="1">
      <c r="A4" s="98" t="s">
        <v>3</v>
      </c>
      <c r="B4" s="98"/>
      <c r="C4" s="98"/>
      <c r="D4" s="98"/>
      <c r="E4" s="98"/>
      <c r="F4" s="98"/>
      <c r="G4" s="98"/>
      <c r="H4" s="98"/>
      <c r="I4" s="113" t="s">
        <v>4</v>
      </c>
    </row>
    <row r="5" spans="1:9" ht="15" customHeight="1">
      <c r="A5" s="69" t="s">
        <v>238</v>
      </c>
      <c r="B5" s="69" t="s">
        <v>238</v>
      </c>
      <c r="C5" s="69" t="s">
        <v>238</v>
      </c>
      <c r="D5" s="69" t="s">
        <v>239</v>
      </c>
      <c r="E5" s="69" t="s">
        <v>239</v>
      </c>
      <c r="F5" s="69" t="s">
        <v>239</v>
      </c>
      <c r="G5" s="69" t="s">
        <v>239</v>
      </c>
      <c r="H5" s="69" t="s">
        <v>239</v>
      </c>
      <c r="I5" s="69" t="s">
        <v>239</v>
      </c>
    </row>
    <row r="6" spans="1:9" ht="15" customHeight="1">
      <c r="A6" s="99" t="s">
        <v>7</v>
      </c>
      <c r="B6" s="66" t="s">
        <v>8</v>
      </c>
      <c r="C6" s="66" t="s">
        <v>9</v>
      </c>
      <c r="D6" s="100" t="s">
        <v>7</v>
      </c>
      <c r="E6" s="66" t="s">
        <v>8</v>
      </c>
      <c r="F6" s="69" t="s">
        <v>132</v>
      </c>
      <c r="G6" s="66" t="s">
        <v>129</v>
      </c>
      <c r="H6" s="66" t="s">
        <v>130</v>
      </c>
      <c r="I6" s="66" t="s">
        <v>131</v>
      </c>
    </row>
    <row r="7" spans="1:9" ht="15" customHeight="1">
      <c r="A7" s="99" t="s">
        <v>7</v>
      </c>
      <c r="B7" s="66" t="s">
        <v>8</v>
      </c>
      <c r="C7" s="66" t="s">
        <v>9</v>
      </c>
      <c r="D7" s="100" t="s">
        <v>7</v>
      </c>
      <c r="E7" s="66" t="s">
        <v>8</v>
      </c>
      <c r="F7" s="69" t="s">
        <v>132</v>
      </c>
      <c r="G7" s="66" t="s">
        <v>129</v>
      </c>
      <c r="H7" s="66" t="s">
        <v>130</v>
      </c>
      <c r="I7" s="66" t="s">
        <v>131</v>
      </c>
    </row>
    <row r="8" spans="1:9" ht="15" customHeight="1">
      <c r="A8" s="101" t="s">
        <v>10</v>
      </c>
      <c r="B8" s="69"/>
      <c r="C8" s="69" t="s">
        <v>11</v>
      </c>
      <c r="D8" s="102" t="s">
        <v>10</v>
      </c>
      <c r="E8" s="69"/>
      <c r="F8" s="69" t="s">
        <v>12</v>
      </c>
      <c r="G8" s="69" t="s">
        <v>20</v>
      </c>
      <c r="H8" s="69" t="s">
        <v>24</v>
      </c>
      <c r="I8" s="69" t="s">
        <v>28</v>
      </c>
    </row>
    <row r="9" spans="1:11" ht="15" customHeight="1">
      <c r="A9" s="103" t="s">
        <v>240</v>
      </c>
      <c r="B9" s="69" t="s">
        <v>11</v>
      </c>
      <c r="C9" s="11">
        <v>970.664256</v>
      </c>
      <c r="D9" s="103" t="s">
        <v>14</v>
      </c>
      <c r="E9" s="69" t="s">
        <v>18</v>
      </c>
      <c r="F9" s="11">
        <v>356.614217</v>
      </c>
      <c r="G9" s="11">
        <v>356.614217</v>
      </c>
      <c r="H9" s="11">
        <v>0</v>
      </c>
      <c r="I9" s="11">
        <v>0</v>
      </c>
      <c r="K9" s="114"/>
    </row>
    <row r="10" spans="1:11" ht="15" customHeight="1">
      <c r="A10" s="103" t="s">
        <v>241</v>
      </c>
      <c r="B10" s="69" t="s">
        <v>12</v>
      </c>
      <c r="C10" s="11">
        <v>0</v>
      </c>
      <c r="D10" s="103" t="s">
        <v>17</v>
      </c>
      <c r="E10" s="69" t="s">
        <v>22</v>
      </c>
      <c r="F10" s="11">
        <v>0</v>
      </c>
      <c r="G10" s="11">
        <v>0</v>
      </c>
      <c r="H10" s="11">
        <v>0</v>
      </c>
      <c r="I10" s="11">
        <v>0</v>
      </c>
      <c r="K10" s="114"/>
    </row>
    <row r="11" spans="1:11" ht="15" customHeight="1">
      <c r="A11" s="103" t="s">
        <v>242</v>
      </c>
      <c r="B11" s="69" t="s">
        <v>20</v>
      </c>
      <c r="C11" s="11">
        <v>0</v>
      </c>
      <c r="D11" s="103" t="s">
        <v>21</v>
      </c>
      <c r="E11" s="69" t="s">
        <v>26</v>
      </c>
      <c r="F11" s="11">
        <v>0</v>
      </c>
      <c r="G11" s="11">
        <v>0</v>
      </c>
      <c r="H11" s="11">
        <v>0</v>
      </c>
      <c r="I11" s="11">
        <v>0</v>
      </c>
      <c r="K11" s="114"/>
    </row>
    <row r="12" spans="1:11" ht="15" customHeight="1">
      <c r="A12" s="103"/>
      <c r="B12" s="69" t="s">
        <v>24</v>
      </c>
      <c r="C12" s="104"/>
      <c r="D12" s="103" t="s">
        <v>25</v>
      </c>
      <c r="E12" s="69" t="s">
        <v>30</v>
      </c>
      <c r="F12" s="11">
        <v>0</v>
      </c>
      <c r="G12" s="11">
        <v>0</v>
      </c>
      <c r="H12" s="11">
        <v>0</v>
      </c>
      <c r="I12" s="11">
        <v>0</v>
      </c>
      <c r="K12" s="114"/>
    </row>
    <row r="13" spans="1:11" ht="15" customHeight="1">
      <c r="A13" s="103"/>
      <c r="B13" s="69" t="s">
        <v>28</v>
      </c>
      <c r="C13" s="104"/>
      <c r="D13" s="103" t="s">
        <v>29</v>
      </c>
      <c r="E13" s="69" t="s">
        <v>34</v>
      </c>
      <c r="F13" s="11">
        <v>0</v>
      </c>
      <c r="G13" s="11">
        <v>0</v>
      </c>
      <c r="H13" s="11">
        <v>0</v>
      </c>
      <c r="I13" s="11">
        <v>0</v>
      </c>
      <c r="K13" s="114"/>
    </row>
    <row r="14" spans="1:11" ht="15" customHeight="1">
      <c r="A14" s="103"/>
      <c r="B14" s="69" t="s">
        <v>32</v>
      </c>
      <c r="C14" s="104"/>
      <c r="D14" s="103" t="s">
        <v>33</v>
      </c>
      <c r="E14" s="69" t="s">
        <v>38</v>
      </c>
      <c r="F14" s="11">
        <v>1.4977</v>
      </c>
      <c r="G14" s="11">
        <v>1.4977</v>
      </c>
      <c r="H14" s="11">
        <v>0</v>
      </c>
      <c r="I14" s="11">
        <v>0</v>
      </c>
      <c r="K14" s="114"/>
    </row>
    <row r="15" spans="1:11" ht="15" customHeight="1">
      <c r="A15" s="103"/>
      <c r="B15" s="69" t="s">
        <v>36</v>
      </c>
      <c r="C15" s="104"/>
      <c r="D15" s="103" t="s">
        <v>37</v>
      </c>
      <c r="E15" s="69" t="s">
        <v>42</v>
      </c>
      <c r="F15" s="11">
        <v>0</v>
      </c>
      <c r="G15" s="11">
        <v>0</v>
      </c>
      <c r="H15" s="11">
        <v>0</v>
      </c>
      <c r="I15" s="11">
        <v>0</v>
      </c>
      <c r="K15" s="114"/>
    </row>
    <row r="16" spans="1:11" ht="15" customHeight="1">
      <c r="A16" s="103"/>
      <c r="B16" s="69" t="s">
        <v>40</v>
      </c>
      <c r="C16" s="104"/>
      <c r="D16" s="103" t="s">
        <v>41</v>
      </c>
      <c r="E16" s="69" t="s">
        <v>45</v>
      </c>
      <c r="F16" s="11">
        <v>555.260208</v>
      </c>
      <c r="G16" s="11">
        <v>555.260208</v>
      </c>
      <c r="H16" s="11">
        <v>0</v>
      </c>
      <c r="I16" s="11">
        <v>0</v>
      </c>
      <c r="K16" s="114"/>
    </row>
    <row r="17" spans="1:11" ht="15" customHeight="1">
      <c r="A17" s="103"/>
      <c r="B17" s="69" t="s">
        <v>43</v>
      </c>
      <c r="C17" s="104"/>
      <c r="D17" s="103" t="s">
        <v>44</v>
      </c>
      <c r="E17" s="69" t="s">
        <v>48</v>
      </c>
      <c r="F17" s="11">
        <v>19.41212</v>
      </c>
      <c r="G17" s="11">
        <v>19.41212</v>
      </c>
      <c r="H17" s="11">
        <v>0</v>
      </c>
      <c r="I17" s="11">
        <v>0</v>
      </c>
      <c r="K17" s="114"/>
    </row>
    <row r="18" spans="1:11" ht="15" customHeight="1">
      <c r="A18" s="103"/>
      <c r="B18" s="69" t="s">
        <v>46</v>
      </c>
      <c r="C18" s="104"/>
      <c r="D18" s="103" t="s">
        <v>47</v>
      </c>
      <c r="E18" s="69" t="s">
        <v>51</v>
      </c>
      <c r="F18" s="11">
        <v>0</v>
      </c>
      <c r="G18" s="11">
        <v>0</v>
      </c>
      <c r="H18" s="11">
        <v>0</v>
      </c>
      <c r="I18" s="11">
        <v>0</v>
      </c>
      <c r="K18" s="114"/>
    </row>
    <row r="19" spans="1:11" ht="15" customHeight="1">
      <c r="A19" s="103"/>
      <c r="B19" s="69" t="s">
        <v>49</v>
      </c>
      <c r="C19" s="104"/>
      <c r="D19" s="103" t="s">
        <v>50</v>
      </c>
      <c r="E19" s="69" t="s">
        <v>54</v>
      </c>
      <c r="F19" s="11">
        <v>72.5958</v>
      </c>
      <c r="G19" s="11">
        <v>72.5958</v>
      </c>
      <c r="H19" s="11">
        <v>0</v>
      </c>
      <c r="I19" s="11">
        <v>0</v>
      </c>
      <c r="K19" s="114"/>
    </row>
    <row r="20" spans="1:11" ht="15" customHeight="1">
      <c r="A20" s="103"/>
      <c r="B20" s="69" t="s">
        <v>52</v>
      </c>
      <c r="C20" s="104"/>
      <c r="D20" s="103" t="s">
        <v>53</v>
      </c>
      <c r="E20" s="69" t="s">
        <v>57</v>
      </c>
      <c r="F20" s="11">
        <v>0</v>
      </c>
      <c r="G20" s="11">
        <v>0</v>
      </c>
      <c r="H20" s="11">
        <v>0</v>
      </c>
      <c r="I20" s="11">
        <v>0</v>
      </c>
      <c r="K20" s="114"/>
    </row>
    <row r="21" spans="1:11" ht="15" customHeight="1">
      <c r="A21" s="103"/>
      <c r="B21" s="69" t="s">
        <v>55</v>
      </c>
      <c r="C21" s="104"/>
      <c r="D21" s="103" t="s">
        <v>56</v>
      </c>
      <c r="E21" s="69" t="s">
        <v>60</v>
      </c>
      <c r="F21" s="11">
        <v>0</v>
      </c>
      <c r="G21" s="11">
        <v>0</v>
      </c>
      <c r="H21" s="11">
        <v>0</v>
      </c>
      <c r="I21" s="11">
        <v>0</v>
      </c>
      <c r="K21" s="114"/>
    </row>
    <row r="22" spans="1:11" ht="15" customHeight="1">
      <c r="A22" s="103"/>
      <c r="B22" s="69" t="s">
        <v>58</v>
      </c>
      <c r="C22" s="104"/>
      <c r="D22" s="103" t="s">
        <v>59</v>
      </c>
      <c r="E22" s="69" t="s">
        <v>63</v>
      </c>
      <c r="F22" s="11">
        <v>0</v>
      </c>
      <c r="G22" s="11">
        <v>0</v>
      </c>
      <c r="H22" s="11">
        <v>0</v>
      </c>
      <c r="I22" s="11">
        <v>0</v>
      </c>
      <c r="K22" s="114"/>
    </row>
    <row r="23" spans="1:11" ht="15" customHeight="1">
      <c r="A23" s="103"/>
      <c r="B23" s="69" t="s">
        <v>61</v>
      </c>
      <c r="C23" s="104"/>
      <c r="D23" s="103" t="s">
        <v>62</v>
      </c>
      <c r="E23" s="69" t="s">
        <v>66</v>
      </c>
      <c r="F23" s="11">
        <v>0</v>
      </c>
      <c r="G23" s="11">
        <v>0</v>
      </c>
      <c r="H23" s="11">
        <v>0</v>
      </c>
      <c r="I23" s="11">
        <v>0</v>
      </c>
      <c r="K23" s="114"/>
    </row>
    <row r="24" spans="1:11" ht="15" customHeight="1">
      <c r="A24" s="103"/>
      <c r="B24" s="69" t="s">
        <v>64</v>
      </c>
      <c r="C24" s="104"/>
      <c r="D24" s="103" t="s">
        <v>65</v>
      </c>
      <c r="E24" s="69" t="s">
        <v>69</v>
      </c>
      <c r="F24" s="11">
        <v>0</v>
      </c>
      <c r="G24" s="11">
        <v>0</v>
      </c>
      <c r="H24" s="11">
        <v>0</v>
      </c>
      <c r="I24" s="11">
        <v>0</v>
      </c>
      <c r="K24" s="114"/>
    </row>
    <row r="25" spans="1:11" ht="15" customHeight="1">
      <c r="A25" s="103"/>
      <c r="B25" s="69" t="s">
        <v>67</v>
      </c>
      <c r="C25" s="104"/>
      <c r="D25" s="103" t="s">
        <v>68</v>
      </c>
      <c r="E25" s="69" t="s">
        <v>72</v>
      </c>
      <c r="F25" s="11">
        <v>0</v>
      </c>
      <c r="G25" s="11">
        <v>0</v>
      </c>
      <c r="H25" s="11">
        <v>0</v>
      </c>
      <c r="I25" s="11">
        <v>0</v>
      </c>
      <c r="K25" s="114"/>
    </row>
    <row r="26" spans="1:11" ht="15" customHeight="1">
      <c r="A26" s="103"/>
      <c r="B26" s="69" t="s">
        <v>70</v>
      </c>
      <c r="C26" s="104"/>
      <c r="D26" s="103" t="s">
        <v>71</v>
      </c>
      <c r="E26" s="69" t="s">
        <v>75</v>
      </c>
      <c r="F26" s="11">
        <v>0</v>
      </c>
      <c r="G26" s="11">
        <v>0</v>
      </c>
      <c r="H26" s="11">
        <v>0</v>
      </c>
      <c r="I26" s="11">
        <v>0</v>
      </c>
      <c r="K26" s="114"/>
    </row>
    <row r="27" spans="1:11" ht="15" customHeight="1">
      <c r="A27" s="103"/>
      <c r="B27" s="69" t="s">
        <v>73</v>
      </c>
      <c r="C27" s="104"/>
      <c r="D27" s="103" t="s">
        <v>74</v>
      </c>
      <c r="E27" s="69" t="s">
        <v>78</v>
      </c>
      <c r="F27" s="11">
        <v>26.5374</v>
      </c>
      <c r="G27" s="11">
        <v>26.5374</v>
      </c>
      <c r="H27" s="11">
        <v>0</v>
      </c>
      <c r="I27" s="11">
        <v>0</v>
      </c>
      <c r="K27" s="114"/>
    </row>
    <row r="28" spans="1:11" ht="15" customHeight="1">
      <c r="A28" s="103"/>
      <c r="B28" s="69" t="s">
        <v>76</v>
      </c>
      <c r="C28" s="104"/>
      <c r="D28" s="103" t="s">
        <v>77</v>
      </c>
      <c r="E28" s="69" t="s">
        <v>81</v>
      </c>
      <c r="F28" s="11">
        <v>0</v>
      </c>
      <c r="G28" s="11">
        <v>0</v>
      </c>
      <c r="H28" s="11">
        <v>0</v>
      </c>
      <c r="I28" s="11">
        <v>0</v>
      </c>
      <c r="K28" s="114"/>
    </row>
    <row r="29" spans="1:11" ht="15" customHeight="1">
      <c r="A29" s="103"/>
      <c r="B29" s="69" t="s">
        <v>79</v>
      </c>
      <c r="C29" s="104"/>
      <c r="D29" s="103" t="s">
        <v>80</v>
      </c>
      <c r="E29" s="69" t="s">
        <v>84</v>
      </c>
      <c r="F29" s="11">
        <v>0</v>
      </c>
      <c r="G29" s="11">
        <v>0</v>
      </c>
      <c r="H29" s="11">
        <v>0</v>
      </c>
      <c r="I29" s="11">
        <v>0</v>
      </c>
      <c r="K29" s="114"/>
    </row>
    <row r="30" spans="1:11" ht="15" customHeight="1">
      <c r="A30" s="103"/>
      <c r="B30" s="69" t="s">
        <v>82</v>
      </c>
      <c r="C30" s="104"/>
      <c r="D30" s="103" t="s">
        <v>83</v>
      </c>
      <c r="E30" s="69" t="s">
        <v>87</v>
      </c>
      <c r="F30" s="11">
        <v>3.696</v>
      </c>
      <c r="G30" s="11">
        <v>3.696</v>
      </c>
      <c r="H30" s="11">
        <v>0</v>
      </c>
      <c r="I30" s="11">
        <v>0</v>
      </c>
      <c r="K30" s="114"/>
    </row>
    <row r="31" spans="1:11" ht="15" customHeight="1">
      <c r="A31" s="103"/>
      <c r="B31" s="69" t="s">
        <v>85</v>
      </c>
      <c r="C31" s="104"/>
      <c r="D31" s="103" t="s">
        <v>86</v>
      </c>
      <c r="E31" s="69" t="s">
        <v>90</v>
      </c>
      <c r="F31" s="11">
        <v>0</v>
      </c>
      <c r="G31" s="11">
        <v>0</v>
      </c>
      <c r="H31" s="11">
        <v>0</v>
      </c>
      <c r="I31" s="11">
        <v>0</v>
      </c>
      <c r="K31" s="114"/>
    </row>
    <row r="32" spans="1:11" ht="15" customHeight="1">
      <c r="A32" s="105"/>
      <c r="B32" s="69" t="s">
        <v>88</v>
      </c>
      <c r="C32" s="104"/>
      <c r="D32" s="103" t="s">
        <v>89</v>
      </c>
      <c r="E32" s="69" t="s">
        <v>93</v>
      </c>
      <c r="F32" s="11">
        <v>0</v>
      </c>
      <c r="G32" s="11">
        <v>0</v>
      </c>
      <c r="H32" s="11">
        <v>0</v>
      </c>
      <c r="I32" s="11">
        <v>0</v>
      </c>
      <c r="K32" s="114"/>
    </row>
    <row r="33" spans="1:11" ht="15" customHeight="1">
      <c r="A33" s="106"/>
      <c r="B33" s="69" t="s">
        <v>91</v>
      </c>
      <c r="C33" s="104"/>
      <c r="D33" s="103" t="s">
        <v>92</v>
      </c>
      <c r="E33" s="69" t="s">
        <v>96</v>
      </c>
      <c r="F33" s="11">
        <v>0</v>
      </c>
      <c r="G33" s="11">
        <v>0</v>
      </c>
      <c r="H33" s="11">
        <v>0</v>
      </c>
      <c r="I33" s="11">
        <v>0</v>
      </c>
      <c r="K33" s="114"/>
    </row>
    <row r="34" spans="1:11" ht="15" customHeight="1">
      <c r="A34" s="106"/>
      <c r="B34" s="69" t="s">
        <v>94</v>
      </c>
      <c r="C34" s="104"/>
      <c r="D34" s="103" t="s">
        <v>95</v>
      </c>
      <c r="E34" s="69" t="s">
        <v>100</v>
      </c>
      <c r="F34" s="11">
        <v>0</v>
      </c>
      <c r="G34" s="11">
        <v>0</v>
      </c>
      <c r="H34" s="11">
        <v>0</v>
      </c>
      <c r="I34" s="11">
        <v>0</v>
      </c>
      <c r="K34" s="114"/>
    </row>
    <row r="35" spans="1:11" ht="15" customHeight="1">
      <c r="A35" s="107" t="s">
        <v>97</v>
      </c>
      <c r="B35" s="69" t="s">
        <v>98</v>
      </c>
      <c r="C35" s="11">
        <v>970.664256</v>
      </c>
      <c r="D35" s="107" t="s">
        <v>99</v>
      </c>
      <c r="E35" s="69" t="s">
        <v>104</v>
      </c>
      <c r="F35" s="11">
        <v>1035.613445</v>
      </c>
      <c r="G35" s="11">
        <v>1035.613445</v>
      </c>
      <c r="H35" s="11">
        <v>0</v>
      </c>
      <c r="I35" s="11">
        <v>0</v>
      </c>
      <c r="K35" s="114"/>
    </row>
    <row r="36" spans="1:11" ht="15" customHeight="1">
      <c r="A36" s="103" t="s">
        <v>243</v>
      </c>
      <c r="B36" s="69" t="s">
        <v>102</v>
      </c>
      <c r="C36" s="11">
        <v>64.949189</v>
      </c>
      <c r="D36" s="103" t="s">
        <v>244</v>
      </c>
      <c r="E36" s="69" t="s">
        <v>108</v>
      </c>
      <c r="F36" s="11">
        <v>0</v>
      </c>
      <c r="G36" s="11">
        <v>0</v>
      </c>
      <c r="H36" s="11">
        <v>0</v>
      </c>
      <c r="I36" s="11">
        <v>0</v>
      </c>
      <c r="K36" s="114"/>
    </row>
    <row r="37" spans="1:11" ht="15" customHeight="1">
      <c r="A37" s="103" t="s">
        <v>245</v>
      </c>
      <c r="B37" s="69" t="s">
        <v>106</v>
      </c>
      <c r="C37" s="11">
        <v>64.949189</v>
      </c>
      <c r="D37" s="103"/>
      <c r="E37" s="69" t="s">
        <v>110</v>
      </c>
      <c r="F37" s="108"/>
      <c r="G37" s="104"/>
      <c r="H37" s="104"/>
      <c r="I37" s="108"/>
      <c r="K37" s="114"/>
    </row>
    <row r="38" spans="1:11" ht="15" customHeight="1">
      <c r="A38" s="103" t="s">
        <v>246</v>
      </c>
      <c r="B38" s="69" t="s">
        <v>109</v>
      </c>
      <c r="C38" s="11">
        <v>0</v>
      </c>
      <c r="D38" s="103"/>
      <c r="E38" s="69" t="s">
        <v>113</v>
      </c>
      <c r="F38" s="108"/>
      <c r="G38" s="104"/>
      <c r="H38" s="104"/>
      <c r="I38" s="108"/>
      <c r="K38" s="114"/>
    </row>
    <row r="39" spans="1:11" ht="15" customHeight="1">
      <c r="A39" s="103" t="s">
        <v>247</v>
      </c>
      <c r="B39" s="69" t="s">
        <v>112</v>
      </c>
      <c r="C39" s="11">
        <v>0</v>
      </c>
      <c r="D39" s="103"/>
      <c r="E39" s="69" t="s">
        <v>248</v>
      </c>
      <c r="F39" s="108"/>
      <c r="G39" s="104"/>
      <c r="H39" s="104"/>
      <c r="I39" s="108"/>
      <c r="K39" s="114"/>
    </row>
    <row r="40" spans="1:11" ht="15" customHeight="1">
      <c r="A40" s="109" t="s">
        <v>111</v>
      </c>
      <c r="B40" s="69" t="s">
        <v>15</v>
      </c>
      <c r="C40" s="11">
        <v>1035.613445</v>
      </c>
      <c r="D40" s="109" t="s">
        <v>111</v>
      </c>
      <c r="E40" s="69" t="s">
        <v>249</v>
      </c>
      <c r="F40" s="11">
        <v>1035.613445</v>
      </c>
      <c r="G40" s="11">
        <v>1035.613445</v>
      </c>
      <c r="H40" s="11">
        <v>0</v>
      </c>
      <c r="I40" s="115">
        <v>0</v>
      </c>
      <c r="K40" s="114"/>
    </row>
    <row r="41" spans="1:9" s="93" customFormat="1" ht="28.5" customHeight="1">
      <c r="A41" s="110" t="s">
        <v>250</v>
      </c>
      <c r="B41" s="110" t="s">
        <v>251</v>
      </c>
      <c r="C41" s="110" t="s">
        <v>251</v>
      </c>
      <c r="D41" s="110" t="s">
        <v>251</v>
      </c>
      <c r="E41" s="110" t="s">
        <v>251</v>
      </c>
      <c r="F41" s="110" t="s">
        <v>251</v>
      </c>
      <c r="G41" s="110" t="s">
        <v>251</v>
      </c>
      <c r="H41" s="110" t="s">
        <v>251</v>
      </c>
      <c r="I41" s="110" t="s">
        <v>251</v>
      </c>
    </row>
    <row r="42" spans="1:9" ht="15" customHeight="1">
      <c r="A42" s="110"/>
      <c r="B42" s="110"/>
      <c r="C42" s="110"/>
      <c r="D42" s="110"/>
      <c r="E42" s="111"/>
      <c r="F42" s="110"/>
      <c r="G42" s="110"/>
      <c r="H42" s="110"/>
      <c r="I42" s="110"/>
    </row>
  </sheetData>
  <sheetProtection/>
  <mergeCells count="16">
    <mergeCell ref="A1:I1"/>
    <mergeCell ref="A2:I2"/>
    <mergeCell ref="A4:H4"/>
    <mergeCell ref="A5:C5"/>
    <mergeCell ref="D5:I5"/>
    <mergeCell ref="A41:I41"/>
    <mergeCell ref="A42:I42"/>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landscape" scale="7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A19"/>
  <sheetViews>
    <sheetView zoomScale="85" zoomScaleNormal="85" workbookViewId="0" topLeftCell="D3">
      <selection activeCell="I56" sqref="I56"/>
    </sheetView>
  </sheetViews>
  <sheetFormatPr defaultColWidth="9.140625" defaultRowHeight="15" customHeight="1"/>
  <cols>
    <col min="1" max="3" width="3.140625" style="0" customWidth="1"/>
    <col min="4" max="4" width="37.28125" style="0" customWidth="1"/>
    <col min="5" max="6" width="21.421875" style="0" customWidth="1"/>
    <col min="7" max="7" width="32.140625" style="0" customWidth="1"/>
    <col min="8" max="8" width="10.7109375" style="0" customWidth="1"/>
    <col min="9" max="9" width="30.00390625" style="0" customWidth="1"/>
    <col min="10" max="10" width="8.00390625" style="0" customWidth="1"/>
    <col min="11" max="25" width="16.00390625" style="0" customWidth="1"/>
  </cols>
  <sheetData>
    <row r="1" spans="1:25" ht="15" customHeight="1">
      <c r="A1" s="2" t="s">
        <v>252</v>
      </c>
      <c r="B1" s="2"/>
      <c r="C1" s="2"/>
      <c r="D1" s="2"/>
      <c r="E1" s="2"/>
      <c r="F1" s="2"/>
      <c r="G1" s="2"/>
      <c r="H1" s="2"/>
      <c r="I1" s="2"/>
      <c r="J1" s="2"/>
      <c r="K1" s="2"/>
      <c r="L1" s="2"/>
      <c r="M1" s="2"/>
      <c r="N1" s="2"/>
      <c r="O1" s="2"/>
      <c r="P1" s="2"/>
      <c r="Q1" s="2"/>
      <c r="R1" s="2"/>
      <c r="S1" s="2"/>
      <c r="T1" s="2"/>
      <c r="U1" s="2"/>
      <c r="V1" s="2"/>
      <c r="W1" s="2"/>
      <c r="X1" s="2"/>
      <c r="Y1" s="2"/>
    </row>
    <row r="2" spans="1:25" ht="15" customHeight="1">
      <c r="A2" s="3" t="s">
        <v>1</v>
      </c>
      <c r="B2" s="3"/>
      <c r="C2" s="3"/>
      <c r="D2" s="3"/>
      <c r="E2" s="3"/>
      <c r="F2" s="3"/>
      <c r="G2" s="3"/>
      <c r="H2" s="3"/>
      <c r="I2" s="3"/>
      <c r="J2" s="3"/>
      <c r="K2" s="3"/>
      <c r="L2" s="3"/>
      <c r="M2" s="3"/>
      <c r="N2" s="3"/>
      <c r="O2" s="3"/>
      <c r="P2" s="3"/>
      <c r="Q2" s="3"/>
      <c r="R2" s="3"/>
      <c r="S2" s="3"/>
      <c r="T2" s="3"/>
      <c r="U2" s="3"/>
      <c r="V2" s="3"/>
      <c r="W2" s="3"/>
      <c r="X2" s="3"/>
      <c r="Y2" s="3"/>
    </row>
    <row r="3" spans="1:25" s="1" customFormat="1" ht="15" customHeight="1">
      <c r="A3" s="4"/>
      <c r="B3" s="4"/>
      <c r="C3" s="4"/>
      <c r="D3" s="4"/>
      <c r="E3" s="4"/>
      <c r="F3" s="4"/>
      <c r="G3" s="4"/>
      <c r="H3" s="4"/>
      <c r="I3" s="4"/>
      <c r="J3" s="4"/>
      <c r="K3" s="4"/>
      <c r="L3" s="4"/>
      <c r="M3" s="4"/>
      <c r="N3" s="4"/>
      <c r="O3" s="4"/>
      <c r="P3" s="4"/>
      <c r="Q3" s="4"/>
      <c r="R3" s="4"/>
      <c r="S3" s="4"/>
      <c r="T3" s="4"/>
      <c r="U3" s="4"/>
      <c r="V3" s="4"/>
      <c r="W3" s="4"/>
      <c r="X3" s="4"/>
      <c r="Y3" s="5" t="s">
        <v>253</v>
      </c>
    </row>
    <row r="4" spans="1:25" s="1" customFormat="1" ht="15" customHeight="1">
      <c r="A4" s="17" t="s">
        <v>3</v>
      </c>
      <c r="B4" s="17"/>
      <c r="C4" s="17"/>
      <c r="D4" s="17"/>
      <c r="E4" s="17"/>
      <c r="F4" s="17"/>
      <c r="G4" s="17"/>
      <c r="H4" s="17"/>
      <c r="I4" s="17"/>
      <c r="J4" s="17"/>
      <c r="K4" s="17"/>
      <c r="L4" s="17"/>
      <c r="M4" s="36"/>
      <c r="N4" s="17"/>
      <c r="O4" s="17"/>
      <c r="P4" s="17"/>
      <c r="Q4" s="17"/>
      <c r="R4" s="17"/>
      <c r="S4" s="17"/>
      <c r="T4" s="17"/>
      <c r="U4" s="17"/>
      <c r="V4" s="17"/>
      <c r="W4" s="17"/>
      <c r="X4" s="17"/>
      <c r="Y4" s="18" t="s">
        <v>4</v>
      </c>
    </row>
    <row r="5" spans="1:25" ht="15" customHeight="1">
      <c r="A5" s="76" t="s">
        <v>7</v>
      </c>
      <c r="B5" s="77" t="s">
        <v>7</v>
      </c>
      <c r="C5" s="77" t="s">
        <v>7</v>
      </c>
      <c r="D5" s="77" t="s">
        <v>7</v>
      </c>
      <c r="E5" s="77" t="s">
        <v>7</v>
      </c>
      <c r="F5" s="77" t="s">
        <v>7</v>
      </c>
      <c r="G5" s="77" t="s">
        <v>7</v>
      </c>
      <c r="H5" s="77" t="s">
        <v>7</v>
      </c>
      <c r="I5" s="77" t="s">
        <v>7</v>
      </c>
      <c r="J5" s="77" t="s">
        <v>7</v>
      </c>
      <c r="K5" s="64" t="s">
        <v>254</v>
      </c>
      <c r="L5" s="64" t="s">
        <v>254</v>
      </c>
      <c r="M5" s="64" t="s">
        <v>254</v>
      </c>
      <c r="N5" s="64" t="s">
        <v>254</v>
      </c>
      <c r="O5" s="64" t="s">
        <v>254</v>
      </c>
      <c r="P5" s="39" t="s">
        <v>254</v>
      </c>
      <c r="Q5" s="39" t="s">
        <v>255</v>
      </c>
      <c r="R5" s="39" t="s">
        <v>255</v>
      </c>
      <c r="S5" s="39" t="s">
        <v>255</v>
      </c>
      <c r="T5" s="39" t="s">
        <v>101</v>
      </c>
      <c r="U5" s="39" t="s">
        <v>103</v>
      </c>
      <c r="V5" s="39" t="s">
        <v>107</v>
      </c>
      <c r="W5" s="39" t="s">
        <v>107</v>
      </c>
      <c r="X5" s="45" t="s">
        <v>107</v>
      </c>
      <c r="Y5" s="39" t="s">
        <v>107</v>
      </c>
    </row>
    <row r="6" spans="1:25" s="75" customFormat="1" ht="30" customHeight="1">
      <c r="A6" s="78" t="s">
        <v>256</v>
      </c>
      <c r="B6" s="78" t="s">
        <v>256</v>
      </c>
      <c r="C6" s="78" t="s">
        <v>256</v>
      </c>
      <c r="D6" s="78" t="s">
        <v>257</v>
      </c>
      <c r="E6" s="78" t="s">
        <v>258</v>
      </c>
      <c r="F6" s="78" t="s">
        <v>259</v>
      </c>
      <c r="G6" s="78" t="s">
        <v>260</v>
      </c>
      <c r="H6" s="78" t="s">
        <v>261</v>
      </c>
      <c r="I6" s="78" t="s">
        <v>262</v>
      </c>
      <c r="J6" s="78" t="s">
        <v>263</v>
      </c>
      <c r="K6" s="78" t="s">
        <v>132</v>
      </c>
      <c r="L6" s="78" t="s">
        <v>105</v>
      </c>
      <c r="M6" s="78" t="s">
        <v>105</v>
      </c>
      <c r="N6" s="78" t="s">
        <v>264</v>
      </c>
      <c r="O6" s="78" t="s">
        <v>264</v>
      </c>
      <c r="P6" s="81" t="s">
        <v>265</v>
      </c>
      <c r="Q6" s="81" t="s">
        <v>132</v>
      </c>
      <c r="R6" s="81" t="s">
        <v>264</v>
      </c>
      <c r="S6" s="81" t="s">
        <v>265</v>
      </c>
      <c r="T6" s="81" t="s">
        <v>101</v>
      </c>
      <c r="U6" s="81" t="s">
        <v>103</v>
      </c>
      <c r="V6" s="81" t="s">
        <v>132</v>
      </c>
      <c r="W6" s="81" t="s">
        <v>266</v>
      </c>
      <c r="X6" s="81" t="s">
        <v>266</v>
      </c>
      <c r="Y6" s="81" t="s">
        <v>266</v>
      </c>
    </row>
    <row r="7" spans="1:25" s="75" customFormat="1" ht="30" customHeight="1">
      <c r="A7" s="78" t="s">
        <v>256</v>
      </c>
      <c r="B7" s="78" t="s">
        <v>256</v>
      </c>
      <c r="C7" s="78" t="s">
        <v>256</v>
      </c>
      <c r="D7" s="78" t="s">
        <v>257</v>
      </c>
      <c r="E7" s="78" t="s">
        <v>258</v>
      </c>
      <c r="F7" s="78" t="s">
        <v>259</v>
      </c>
      <c r="G7" s="78" t="s">
        <v>260</v>
      </c>
      <c r="H7" s="78" t="s">
        <v>261</v>
      </c>
      <c r="I7" s="78" t="s">
        <v>262</v>
      </c>
      <c r="J7" s="78" t="s">
        <v>263</v>
      </c>
      <c r="K7" s="78" t="s">
        <v>132</v>
      </c>
      <c r="L7" s="78" t="s">
        <v>126</v>
      </c>
      <c r="M7" s="78" t="s">
        <v>266</v>
      </c>
      <c r="N7" s="78" t="s">
        <v>126</v>
      </c>
      <c r="O7" s="78" t="s">
        <v>267</v>
      </c>
      <c r="P7" s="81" t="s">
        <v>265</v>
      </c>
      <c r="Q7" s="81" t="s">
        <v>132</v>
      </c>
      <c r="R7" s="81" t="s">
        <v>264</v>
      </c>
      <c r="S7" s="81" t="s">
        <v>265</v>
      </c>
      <c r="T7" s="81" t="s">
        <v>101</v>
      </c>
      <c r="U7" s="81" t="s">
        <v>103</v>
      </c>
      <c r="V7" s="81" t="s">
        <v>132</v>
      </c>
      <c r="W7" s="81" t="s">
        <v>126</v>
      </c>
      <c r="X7" s="81" t="s">
        <v>268</v>
      </c>
      <c r="Y7" s="81" t="s">
        <v>269</v>
      </c>
    </row>
    <row r="8" spans="1:25" s="75" customFormat="1" ht="30" customHeight="1">
      <c r="A8" s="78" t="s">
        <v>256</v>
      </c>
      <c r="B8" s="78" t="s">
        <v>256</v>
      </c>
      <c r="C8" s="78" t="s">
        <v>256</v>
      </c>
      <c r="D8" s="78" t="s">
        <v>257</v>
      </c>
      <c r="E8" s="78" t="s">
        <v>258</v>
      </c>
      <c r="F8" s="78" t="s">
        <v>259</v>
      </c>
      <c r="G8" s="78" t="s">
        <v>260</v>
      </c>
      <c r="H8" s="78" t="s">
        <v>261</v>
      </c>
      <c r="I8" s="78" t="s">
        <v>262</v>
      </c>
      <c r="J8" s="78" t="s">
        <v>263</v>
      </c>
      <c r="K8" s="78" t="s">
        <v>132</v>
      </c>
      <c r="L8" s="78" t="s">
        <v>126</v>
      </c>
      <c r="M8" s="78" t="s">
        <v>266</v>
      </c>
      <c r="N8" s="78" t="s">
        <v>126</v>
      </c>
      <c r="O8" s="78" t="s">
        <v>267</v>
      </c>
      <c r="P8" s="82" t="s">
        <v>265</v>
      </c>
      <c r="Q8" s="82" t="s">
        <v>132</v>
      </c>
      <c r="R8" s="82" t="s">
        <v>264</v>
      </c>
      <c r="S8" s="82" t="s">
        <v>265</v>
      </c>
      <c r="T8" s="82" t="s">
        <v>101</v>
      </c>
      <c r="U8" s="82" t="s">
        <v>103</v>
      </c>
      <c r="V8" s="82" t="s">
        <v>132</v>
      </c>
      <c r="W8" s="82" t="s">
        <v>126</v>
      </c>
      <c r="X8" s="82" t="s">
        <v>268</v>
      </c>
      <c r="Y8" s="82" t="s">
        <v>269</v>
      </c>
    </row>
    <row r="9" spans="1:25" s="75" customFormat="1" ht="30" customHeight="1">
      <c r="A9" s="78" t="s">
        <v>270</v>
      </c>
      <c r="B9" s="78" t="s">
        <v>271</v>
      </c>
      <c r="C9" s="78" t="s">
        <v>272</v>
      </c>
      <c r="D9" s="79" t="s">
        <v>10</v>
      </c>
      <c r="E9" s="78" t="s">
        <v>273</v>
      </c>
      <c r="F9" s="78" t="s">
        <v>273</v>
      </c>
      <c r="G9" s="78" t="s">
        <v>273</v>
      </c>
      <c r="H9" s="78" t="s">
        <v>273</v>
      </c>
      <c r="I9" s="83" t="s">
        <v>273</v>
      </c>
      <c r="J9" s="83" t="s">
        <v>273</v>
      </c>
      <c r="K9" s="83" t="s">
        <v>11</v>
      </c>
      <c r="L9" s="83" t="s">
        <v>12</v>
      </c>
      <c r="M9" s="83" t="s">
        <v>20</v>
      </c>
      <c r="N9" s="83" t="s">
        <v>24</v>
      </c>
      <c r="O9" s="83" t="s">
        <v>28</v>
      </c>
      <c r="P9" s="84" t="s">
        <v>32</v>
      </c>
      <c r="Q9" s="83" t="s">
        <v>36</v>
      </c>
      <c r="R9" s="83" t="s">
        <v>40</v>
      </c>
      <c r="S9" s="83" t="s">
        <v>43</v>
      </c>
      <c r="T9" s="83" t="s">
        <v>46</v>
      </c>
      <c r="U9" s="83" t="s">
        <v>49</v>
      </c>
      <c r="V9" s="83" t="s">
        <v>52</v>
      </c>
      <c r="W9" s="83" t="s">
        <v>55</v>
      </c>
      <c r="X9" s="83" t="s">
        <v>58</v>
      </c>
      <c r="Y9" s="83" t="s">
        <v>61</v>
      </c>
    </row>
    <row r="10" spans="1:27" s="75" customFormat="1" ht="30" customHeight="1">
      <c r="A10" s="78" t="s">
        <v>270</v>
      </c>
      <c r="B10" s="78" t="s">
        <v>271</v>
      </c>
      <c r="C10" s="78" t="s">
        <v>272</v>
      </c>
      <c r="D10" s="78" t="s">
        <v>132</v>
      </c>
      <c r="E10" s="78" t="s">
        <v>273</v>
      </c>
      <c r="F10" s="78" t="s">
        <v>273</v>
      </c>
      <c r="G10" s="78" t="s">
        <v>273</v>
      </c>
      <c r="H10" s="78" t="s">
        <v>273</v>
      </c>
      <c r="I10" s="83" t="s">
        <v>273</v>
      </c>
      <c r="J10" s="85" t="s">
        <v>273</v>
      </c>
      <c r="K10" s="86">
        <v>46.297</v>
      </c>
      <c r="L10" s="86">
        <v>9.555</v>
      </c>
      <c r="M10" s="86">
        <v>9.555</v>
      </c>
      <c r="N10" s="86">
        <v>36.742</v>
      </c>
      <c r="O10" s="86">
        <v>0</v>
      </c>
      <c r="P10" s="87">
        <v>0</v>
      </c>
      <c r="Q10" s="86">
        <v>46.297</v>
      </c>
      <c r="R10" s="86">
        <v>46.297</v>
      </c>
      <c r="S10" s="86">
        <v>0</v>
      </c>
      <c r="T10" s="86">
        <v>0</v>
      </c>
      <c r="U10" s="86">
        <v>0</v>
      </c>
      <c r="V10" s="86">
        <v>0</v>
      </c>
      <c r="W10" s="86">
        <v>0</v>
      </c>
      <c r="X10" s="86">
        <v>0</v>
      </c>
      <c r="Y10" s="86">
        <v>0</v>
      </c>
      <c r="AA10" s="91"/>
    </row>
    <row r="11" spans="1:27" s="75" customFormat="1" ht="30" customHeight="1">
      <c r="A11" s="80" t="s">
        <v>133</v>
      </c>
      <c r="B11" s="80"/>
      <c r="C11" s="80" t="s">
        <v>133</v>
      </c>
      <c r="D11" s="80" t="s">
        <v>134</v>
      </c>
      <c r="E11" s="80"/>
      <c r="F11" s="80"/>
      <c r="G11" s="80"/>
      <c r="H11" s="80"/>
      <c r="I11" s="88"/>
      <c r="J11" s="89"/>
      <c r="K11" s="86">
        <v>3.45</v>
      </c>
      <c r="L11" s="86">
        <v>3</v>
      </c>
      <c r="M11" s="86">
        <v>3</v>
      </c>
      <c r="N11" s="86">
        <v>0.45</v>
      </c>
      <c r="O11" s="86">
        <v>0</v>
      </c>
      <c r="P11" s="87">
        <v>0</v>
      </c>
      <c r="Q11" s="86">
        <v>3.45</v>
      </c>
      <c r="R11" s="86">
        <v>3.45</v>
      </c>
      <c r="S11" s="86">
        <v>0</v>
      </c>
      <c r="T11" s="86">
        <v>0</v>
      </c>
      <c r="U11" s="86">
        <v>0</v>
      </c>
      <c r="V11" s="86">
        <v>0</v>
      </c>
      <c r="W11" s="86">
        <v>0</v>
      </c>
      <c r="X11" s="86">
        <v>0</v>
      </c>
      <c r="Y11" s="86">
        <v>0</v>
      </c>
      <c r="AA11" s="91"/>
    </row>
    <row r="12" spans="1:27" s="75" customFormat="1" ht="30" customHeight="1">
      <c r="A12" s="80" t="s">
        <v>139</v>
      </c>
      <c r="B12" s="80"/>
      <c r="C12" s="80" t="s">
        <v>139</v>
      </c>
      <c r="D12" s="80" t="s">
        <v>140</v>
      </c>
      <c r="E12" s="80"/>
      <c r="F12" s="80"/>
      <c r="G12" s="80"/>
      <c r="H12" s="80"/>
      <c r="I12" s="88"/>
      <c r="J12" s="89"/>
      <c r="K12" s="86">
        <v>3.45</v>
      </c>
      <c r="L12" s="86">
        <v>3</v>
      </c>
      <c r="M12" s="86">
        <v>3</v>
      </c>
      <c r="N12" s="86">
        <v>0.45</v>
      </c>
      <c r="O12" s="86">
        <v>0</v>
      </c>
      <c r="P12" s="87">
        <v>0</v>
      </c>
      <c r="Q12" s="86">
        <v>3.45</v>
      </c>
      <c r="R12" s="86">
        <v>3.45</v>
      </c>
      <c r="S12" s="86">
        <v>0</v>
      </c>
      <c r="T12" s="86">
        <v>0</v>
      </c>
      <c r="U12" s="86">
        <v>0</v>
      </c>
      <c r="V12" s="86">
        <v>0</v>
      </c>
      <c r="W12" s="86">
        <v>0</v>
      </c>
      <c r="X12" s="86">
        <v>0</v>
      </c>
      <c r="Y12" s="86">
        <v>0</v>
      </c>
      <c r="AA12" s="91"/>
    </row>
    <row r="13" spans="1:27" s="75" customFormat="1" ht="30" customHeight="1">
      <c r="A13" s="80" t="s">
        <v>141</v>
      </c>
      <c r="B13" s="80"/>
      <c r="C13" s="80" t="s">
        <v>141</v>
      </c>
      <c r="D13" s="80" t="s">
        <v>274</v>
      </c>
      <c r="E13" s="80"/>
      <c r="F13" s="80"/>
      <c r="G13" s="80"/>
      <c r="H13" s="80"/>
      <c r="I13" s="88"/>
      <c r="J13" s="89"/>
      <c r="K13" s="86">
        <v>3.45</v>
      </c>
      <c r="L13" s="86">
        <v>3</v>
      </c>
      <c r="M13" s="86">
        <v>3</v>
      </c>
      <c r="N13" s="86">
        <v>0.45</v>
      </c>
      <c r="O13" s="86">
        <v>0</v>
      </c>
      <c r="P13" s="87">
        <v>0</v>
      </c>
      <c r="Q13" s="86">
        <v>3.45</v>
      </c>
      <c r="R13" s="86">
        <v>3.45</v>
      </c>
      <c r="S13" s="86">
        <v>0</v>
      </c>
      <c r="T13" s="86">
        <v>0</v>
      </c>
      <c r="U13" s="86">
        <v>0</v>
      </c>
      <c r="V13" s="86">
        <v>0</v>
      </c>
      <c r="W13" s="86">
        <v>0</v>
      </c>
      <c r="X13" s="86">
        <v>0</v>
      </c>
      <c r="Y13" s="86">
        <v>0</v>
      </c>
      <c r="AA13" s="91"/>
    </row>
    <row r="14" spans="1:27" s="75" customFormat="1" ht="30" customHeight="1">
      <c r="A14" s="80" t="s">
        <v>141</v>
      </c>
      <c r="B14" s="80"/>
      <c r="C14" s="80" t="s">
        <v>141</v>
      </c>
      <c r="D14" s="80" t="s">
        <v>275</v>
      </c>
      <c r="E14" s="80"/>
      <c r="F14" s="80"/>
      <c r="G14" s="80"/>
      <c r="H14" s="80"/>
      <c r="I14" s="90" t="s">
        <v>276</v>
      </c>
      <c r="J14" s="80"/>
      <c r="K14" s="86">
        <v>0.45</v>
      </c>
      <c r="L14" s="86">
        <v>0</v>
      </c>
      <c r="M14" s="86">
        <v>0</v>
      </c>
      <c r="N14" s="86">
        <v>0.45</v>
      </c>
      <c r="O14" s="86">
        <v>0</v>
      </c>
      <c r="P14" s="87">
        <v>0</v>
      </c>
      <c r="Q14" s="86">
        <v>0.45</v>
      </c>
      <c r="R14" s="86">
        <v>0.45</v>
      </c>
      <c r="S14" s="86">
        <v>0</v>
      </c>
      <c r="T14" s="86">
        <v>0</v>
      </c>
      <c r="U14" s="86">
        <v>0</v>
      </c>
      <c r="V14" s="86">
        <v>0</v>
      </c>
      <c r="W14" s="86">
        <v>0</v>
      </c>
      <c r="X14" s="86">
        <v>0</v>
      </c>
      <c r="Y14" s="86">
        <v>0</v>
      </c>
      <c r="AA14" s="91"/>
    </row>
    <row r="15" spans="1:27" s="75" customFormat="1" ht="30" customHeight="1">
      <c r="A15" s="80" t="s">
        <v>141</v>
      </c>
      <c r="B15" s="80"/>
      <c r="C15" s="80" t="s">
        <v>141</v>
      </c>
      <c r="D15" s="80" t="s">
        <v>277</v>
      </c>
      <c r="E15" s="80"/>
      <c r="F15" s="80"/>
      <c r="G15" s="80"/>
      <c r="H15" s="80"/>
      <c r="I15" s="90" t="s">
        <v>276</v>
      </c>
      <c r="J15" s="80"/>
      <c r="K15" s="86">
        <v>3</v>
      </c>
      <c r="L15" s="86">
        <v>3</v>
      </c>
      <c r="M15" s="86">
        <v>3</v>
      </c>
      <c r="N15" s="86">
        <v>0</v>
      </c>
      <c r="O15" s="86">
        <v>0</v>
      </c>
      <c r="P15" s="87">
        <v>0</v>
      </c>
      <c r="Q15" s="86">
        <v>3</v>
      </c>
      <c r="R15" s="86">
        <v>3</v>
      </c>
      <c r="S15" s="86">
        <v>0</v>
      </c>
      <c r="T15" s="86">
        <v>0</v>
      </c>
      <c r="U15" s="86">
        <v>0</v>
      </c>
      <c r="V15" s="86">
        <v>0</v>
      </c>
      <c r="W15" s="86">
        <v>0</v>
      </c>
      <c r="X15" s="86">
        <v>0</v>
      </c>
      <c r="Y15" s="86">
        <v>0</v>
      </c>
      <c r="AA15" s="91"/>
    </row>
    <row r="16" spans="1:27" s="75" customFormat="1" ht="30" customHeight="1">
      <c r="A16" s="80" t="s">
        <v>185</v>
      </c>
      <c r="B16" s="80"/>
      <c r="C16" s="80" t="s">
        <v>185</v>
      </c>
      <c r="D16" s="80" t="s">
        <v>186</v>
      </c>
      <c r="E16" s="80"/>
      <c r="F16" s="80"/>
      <c r="G16" s="80"/>
      <c r="H16" s="80"/>
      <c r="I16" s="88"/>
      <c r="J16" s="89"/>
      <c r="K16" s="86">
        <v>42.847</v>
      </c>
      <c r="L16" s="86">
        <v>6.555</v>
      </c>
      <c r="M16" s="86">
        <v>6.555</v>
      </c>
      <c r="N16" s="86">
        <v>36.292</v>
      </c>
      <c r="O16" s="86">
        <v>0</v>
      </c>
      <c r="P16" s="87">
        <v>0</v>
      </c>
      <c r="Q16" s="86">
        <v>42.847</v>
      </c>
      <c r="R16" s="86">
        <v>42.847</v>
      </c>
      <c r="S16" s="86">
        <v>0</v>
      </c>
      <c r="T16" s="86">
        <v>0</v>
      </c>
      <c r="U16" s="86">
        <v>0</v>
      </c>
      <c r="V16" s="86">
        <v>0</v>
      </c>
      <c r="W16" s="86">
        <v>0</v>
      </c>
      <c r="X16" s="86">
        <v>0</v>
      </c>
      <c r="Y16" s="86">
        <v>0</v>
      </c>
      <c r="AA16" s="91"/>
    </row>
    <row r="17" spans="1:27" s="75" customFormat="1" ht="30" customHeight="1">
      <c r="A17" s="80" t="s">
        <v>187</v>
      </c>
      <c r="B17" s="80"/>
      <c r="C17" s="80" t="s">
        <v>187</v>
      </c>
      <c r="D17" s="80" t="s">
        <v>188</v>
      </c>
      <c r="E17" s="80"/>
      <c r="F17" s="80"/>
      <c r="G17" s="80"/>
      <c r="H17" s="80"/>
      <c r="I17" s="88"/>
      <c r="J17" s="89"/>
      <c r="K17" s="86">
        <v>42.847</v>
      </c>
      <c r="L17" s="86">
        <v>6.555</v>
      </c>
      <c r="M17" s="86">
        <v>6.555</v>
      </c>
      <c r="N17" s="86">
        <v>36.292</v>
      </c>
      <c r="O17" s="86">
        <v>0</v>
      </c>
      <c r="P17" s="87">
        <v>0</v>
      </c>
      <c r="Q17" s="86">
        <v>42.847</v>
      </c>
      <c r="R17" s="86">
        <v>42.847</v>
      </c>
      <c r="S17" s="86">
        <v>0</v>
      </c>
      <c r="T17" s="86">
        <v>0</v>
      </c>
      <c r="U17" s="86">
        <v>0</v>
      </c>
      <c r="V17" s="86">
        <v>0</v>
      </c>
      <c r="W17" s="86">
        <v>0</v>
      </c>
      <c r="X17" s="86">
        <v>0</v>
      </c>
      <c r="Y17" s="86">
        <v>0</v>
      </c>
      <c r="AA17" s="91"/>
    </row>
    <row r="18" spans="1:27" s="75" customFormat="1" ht="30" customHeight="1">
      <c r="A18" s="80" t="s">
        <v>189</v>
      </c>
      <c r="B18" s="80"/>
      <c r="C18" s="80" t="s">
        <v>189</v>
      </c>
      <c r="D18" s="80" t="s">
        <v>278</v>
      </c>
      <c r="E18" s="80"/>
      <c r="F18" s="80"/>
      <c r="G18" s="80"/>
      <c r="H18" s="80"/>
      <c r="I18" s="88"/>
      <c r="J18" s="89"/>
      <c r="K18" s="86">
        <v>42.847</v>
      </c>
      <c r="L18" s="86">
        <v>6.555</v>
      </c>
      <c r="M18" s="86">
        <v>6.555</v>
      </c>
      <c r="N18" s="86">
        <v>36.292</v>
      </c>
      <c r="O18" s="86">
        <v>0</v>
      </c>
      <c r="P18" s="87">
        <v>0</v>
      </c>
      <c r="Q18" s="86">
        <v>42.847</v>
      </c>
      <c r="R18" s="86">
        <v>42.847</v>
      </c>
      <c r="S18" s="86">
        <v>0</v>
      </c>
      <c r="T18" s="86">
        <v>0</v>
      </c>
      <c r="U18" s="86">
        <v>0</v>
      </c>
      <c r="V18" s="86">
        <v>0</v>
      </c>
      <c r="W18" s="86">
        <v>0</v>
      </c>
      <c r="X18" s="86">
        <v>0</v>
      </c>
      <c r="Y18" s="86">
        <v>0</v>
      </c>
      <c r="AA18" s="91"/>
    </row>
    <row r="19" spans="1:27" s="75" customFormat="1" ht="30" customHeight="1">
      <c r="A19" s="80" t="s">
        <v>189</v>
      </c>
      <c r="B19" s="80"/>
      <c r="C19" s="80" t="s">
        <v>189</v>
      </c>
      <c r="D19" s="80" t="s">
        <v>279</v>
      </c>
      <c r="E19" s="80"/>
      <c r="F19" s="80"/>
      <c r="G19" s="80"/>
      <c r="H19" s="80"/>
      <c r="I19" s="90" t="s">
        <v>276</v>
      </c>
      <c r="J19" s="80"/>
      <c r="K19" s="86">
        <v>42.847</v>
      </c>
      <c r="L19" s="86">
        <v>6.555</v>
      </c>
      <c r="M19" s="86">
        <v>6.555</v>
      </c>
      <c r="N19" s="86">
        <v>36.292</v>
      </c>
      <c r="O19" s="86">
        <v>0</v>
      </c>
      <c r="P19" s="87">
        <v>0</v>
      </c>
      <c r="Q19" s="86">
        <v>42.847</v>
      </c>
      <c r="R19" s="86">
        <v>42.847</v>
      </c>
      <c r="S19" s="86">
        <v>0</v>
      </c>
      <c r="T19" s="86">
        <v>0</v>
      </c>
      <c r="U19" s="86">
        <v>0</v>
      </c>
      <c r="V19" s="86">
        <v>0</v>
      </c>
      <c r="W19" s="86">
        <v>0</v>
      </c>
      <c r="X19" s="86">
        <v>0</v>
      </c>
      <c r="Y19" s="86">
        <v>0</v>
      </c>
      <c r="AA19" s="91"/>
    </row>
  </sheetData>
  <sheetProtection/>
  <mergeCells count="44">
    <mergeCell ref="A1:Y1"/>
    <mergeCell ref="A2:Y2"/>
    <mergeCell ref="A5:J5"/>
    <mergeCell ref="K5:P5"/>
    <mergeCell ref="Q5:S5"/>
    <mergeCell ref="V5:Y5"/>
    <mergeCell ref="L6:M6"/>
    <mergeCell ref="N6:O6"/>
    <mergeCell ref="W6:Y6"/>
    <mergeCell ref="A11:C11"/>
    <mergeCell ref="A12:C12"/>
    <mergeCell ref="A13:C13"/>
    <mergeCell ref="A14:C14"/>
    <mergeCell ref="A15:C15"/>
    <mergeCell ref="A16:C16"/>
    <mergeCell ref="A17:C17"/>
    <mergeCell ref="A18:C18"/>
    <mergeCell ref="A19:C19"/>
    <mergeCell ref="A9:A10"/>
    <mergeCell ref="B9:B10"/>
    <mergeCell ref="C9:C10"/>
    <mergeCell ref="D6:D8"/>
    <mergeCell ref="E6:E8"/>
    <mergeCell ref="F6:F8"/>
    <mergeCell ref="G6:G8"/>
    <mergeCell ref="H6:H8"/>
    <mergeCell ref="I6:I8"/>
    <mergeCell ref="J6:J8"/>
    <mergeCell ref="K6:K8"/>
    <mergeCell ref="L7:L8"/>
    <mergeCell ref="M7:M8"/>
    <mergeCell ref="N7:N8"/>
    <mergeCell ref="O7:O8"/>
    <mergeCell ref="P6:P8"/>
    <mergeCell ref="Q6:Q8"/>
    <mergeCell ref="R6:R8"/>
    <mergeCell ref="S6:S8"/>
    <mergeCell ref="T5:T8"/>
    <mergeCell ref="U5:U8"/>
    <mergeCell ref="V6:V8"/>
    <mergeCell ref="W7:W8"/>
    <mergeCell ref="X7:X8"/>
    <mergeCell ref="Y7:Y8"/>
    <mergeCell ref="A6:C8"/>
  </mergeCells>
  <printOptions/>
  <pageMargins left="0.75" right="0.75" top="1" bottom="1" header="0.5" footer="0.5"/>
  <pageSetup fitToHeight="1" fitToWidth="1" horizontalDpi="300" verticalDpi="300" orientation="landscape" paperSize="9" scale="4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57"/>
  <sheetViews>
    <sheetView workbookViewId="0" topLeftCell="A25">
      <selection activeCell="I56" sqref="I56"/>
    </sheetView>
  </sheetViews>
  <sheetFormatPr defaultColWidth="9.140625" defaultRowHeight="15" customHeight="1"/>
  <cols>
    <col min="1" max="3" width="3.140625" style="0" customWidth="1"/>
    <col min="4" max="4" width="37.28125" style="0" customWidth="1"/>
    <col min="5" max="7" width="21.421875" style="0" customWidth="1"/>
    <col min="8" max="8" width="12.8515625" style="0" bestFit="1" customWidth="1"/>
  </cols>
  <sheetData>
    <row r="1" spans="1:7" ht="15" customHeight="1">
      <c r="A1" s="2" t="s">
        <v>280</v>
      </c>
      <c r="B1" s="2"/>
      <c r="C1" s="2"/>
      <c r="D1" s="2"/>
      <c r="E1" s="2"/>
      <c r="F1" s="2"/>
      <c r="G1" s="2"/>
    </row>
    <row r="2" spans="1:7" ht="15" customHeight="1">
      <c r="A2" s="60" t="s">
        <v>1</v>
      </c>
      <c r="B2" s="60"/>
      <c r="C2" s="60"/>
      <c r="D2" s="60"/>
      <c r="E2" s="60"/>
      <c r="F2" s="60"/>
      <c r="G2" s="60"/>
    </row>
    <row r="3" spans="1:7" s="1" customFormat="1" ht="15" customHeight="1">
      <c r="A3" s="4"/>
      <c r="B3" s="4"/>
      <c r="C3" s="4"/>
      <c r="D3" s="4"/>
      <c r="E3" s="4"/>
      <c r="F3" s="4"/>
      <c r="G3" s="5" t="s">
        <v>281</v>
      </c>
    </row>
    <row r="4" spans="1:7" s="1" customFormat="1" ht="15" customHeight="1">
      <c r="A4" s="17" t="s">
        <v>3</v>
      </c>
      <c r="B4" s="17"/>
      <c r="C4" s="17"/>
      <c r="D4" s="36"/>
      <c r="E4" s="17"/>
      <c r="F4" s="17"/>
      <c r="G4" s="18" t="s">
        <v>4</v>
      </c>
    </row>
    <row r="5" spans="1:7" ht="15" customHeight="1">
      <c r="A5" s="61" t="s">
        <v>7</v>
      </c>
      <c r="B5" s="62" t="s">
        <v>7</v>
      </c>
      <c r="C5" s="62" t="s">
        <v>7</v>
      </c>
      <c r="D5" s="62" t="s">
        <v>7</v>
      </c>
      <c r="E5" s="63" t="s">
        <v>282</v>
      </c>
      <c r="F5" s="64" t="s">
        <v>282</v>
      </c>
      <c r="G5" s="64" t="s">
        <v>282</v>
      </c>
    </row>
    <row r="6" spans="1:7" ht="15" customHeight="1">
      <c r="A6" s="65" t="s">
        <v>124</v>
      </c>
      <c r="B6" s="66" t="s">
        <v>124</v>
      </c>
      <c r="C6" s="66" t="s">
        <v>124</v>
      </c>
      <c r="D6" s="67" t="s">
        <v>125</v>
      </c>
      <c r="E6" s="65" t="s">
        <v>126</v>
      </c>
      <c r="F6" s="65" t="s">
        <v>210</v>
      </c>
      <c r="G6" s="65" t="s">
        <v>211</v>
      </c>
    </row>
    <row r="7" spans="1:7" ht="15" customHeight="1">
      <c r="A7" s="66" t="s">
        <v>124</v>
      </c>
      <c r="B7" s="66" t="s">
        <v>124</v>
      </c>
      <c r="C7" s="66" t="s">
        <v>124</v>
      </c>
      <c r="D7" s="12" t="s">
        <v>125</v>
      </c>
      <c r="E7" s="66" t="s">
        <v>126</v>
      </c>
      <c r="F7" s="66" t="s">
        <v>210</v>
      </c>
      <c r="G7" s="66" t="s">
        <v>211</v>
      </c>
    </row>
    <row r="8" spans="1:7" ht="15" customHeight="1">
      <c r="A8" s="66" t="s">
        <v>124</v>
      </c>
      <c r="B8" s="66" t="s">
        <v>124</v>
      </c>
      <c r="C8" s="66" t="s">
        <v>124</v>
      </c>
      <c r="D8" s="12" t="s">
        <v>125</v>
      </c>
      <c r="E8" s="66" t="s">
        <v>126</v>
      </c>
      <c r="F8" s="66" t="s">
        <v>210</v>
      </c>
      <c r="G8" s="66" t="s">
        <v>211</v>
      </c>
    </row>
    <row r="9" spans="1:7" ht="15" customHeight="1">
      <c r="A9" s="68" t="s">
        <v>10</v>
      </c>
      <c r="B9" s="69" t="s">
        <v>10</v>
      </c>
      <c r="C9" s="69" t="s">
        <v>10</v>
      </c>
      <c r="D9" s="69" t="s">
        <v>10</v>
      </c>
      <c r="E9" s="67" t="s">
        <v>11</v>
      </c>
      <c r="F9" s="67" t="s">
        <v>12</v>
      </c>
      <c r="G9" s="67" t="s">
        <v>20</v>
      </c>
    </row>
    <row r="10" spans="1:7" ht="15" customHeight="1">
      <c r="A10" s="70" t="s">
        <v>283</v>
      </c>
      <c r="B10" s="70"/>
      <c r="C10" s="70"/>
      <c r="D10" s="70"/>
      <c r="E10" s="11">
        <v>1035.613445</v>
      </c>
      <c r="F10" s="11">
        <v>989.3164449999999</v>
      </c>
      <c r="G10" s="11">
        <v>46.297</v>
      </c>
    </row>
    <row r="11" spans="1:7" ht="15" customHeight="1">
      <c r="A11" s="71" t="s">
        <v>133</v>
      </c>
      <c r="B11" s="71"/>
      <c r="C11" s="71"/>
      <c r="D11" s="71" t="s">
        <v>134</v>
      </c>
      <c r="E11" s="72">
        <v>356.614217</v>
      </c>
      <c r="F11" s="72">
        <v>353.164217</v>
      </c>
      <c r="G11" s="11">
        <v>3.45</v>
      </c>
    </row>
    <row r="12" spans="1:7" ht="15" customHeight="1">
      <c r="A12" s="71" t="s">
        <v>135</v>
      </c>
      <c r="B12" s="71"/>
      <c r="C12" s="71"/>
      <c r="D12" s="71" t="s">
        <v>136</v>
      </c>
      <c r="E12" s="72">
        <v>342.061417</v>
      </c>
      <c r="F12" s="72">
        <v>342.061417</v>
      </c>
      <c r="G12" s="11">
        <v>0</v>
      </c>
    </row>
    <row r="13" spans="1:7" ht="15" customHeight="1">
      <c r="A13" s="71" t="s">
        <v>137</v>
      </c>
      <c r="B13" s="71"/>
      <c r="C13" s="71"/>
      <c r="D13" s="71" t="s">
        <v>138</v>
      </c>
      <c r="E13" s="11">
        <v>337.55739700000004</v>
      </c>
      <c r="F13" s="11">
        <v>337.55739700000004</v>
      </c>
      <c r="G13" s="11">
        <v>0</v>
      </c>
    </row>
    <row r="14" spans="1:7" ht="15" customHeight="1">
      <c r="A14" s="71" t="s">
        <v>215</v>
      </c>
      <c r="B14" s="71"/>
      <c r="C14" s="71"/>
      <c r="D14" s="71" t="s">
        <v>216</v>
      </c>
      <c r="E14" s="11">
        <v>4.50402</v>
      </c>
      <c r="F14" s="11">
        <v>4.50402</v>
      </c>
      <c r="G14" s="11">
        <v>0</v>
      </c>
    </row>
    <row r="15" spans="1:7" ht="15" customHeight="1">
      <c r="A15" s="71" t="s">
        <v>139</v>
      </c>
      <c r="B15" s="71"/>
      <c r="C15" s="71"/>
      <c r="D15" s="71" t="s">
        <v>140</v>
      </c>
      <c r="E15" s="11">
        <v>3.45</v>
      </c>
      <c r="F15" s="11">
        <v>0</v>
      </c>
      <c r="G15" s="11">
        <v>3.45</v>
      </c>
    </row>
    <row r="16" spans="1:7" ht="15" customHeight="1">
      <c r="A16" s="71" t="s">
        <v>141</v>
      </c>
      <c r="B16" s="71"/>
      <c r="C16" s="71"/>
      <c r="D16" s="71" t="s">
        <v>142</v>
      </c>
      <c r="E16" s="11">
        <v>3.45</v>
      </c>
      <c r="F16" s="11">
        <v>0</v>
      </c>
      <c r="G16" s="11">
        <v>3.45</v>
      </c>
    </row>
    <row r="17" spans="1:7" ht="15" customHeight="1">
      <c r="A17" s="71" t="s">
        <v>143</v>
      </c>
      <c r="B17" s="71"/>
      <c r="C17" s="71"/>
      <c r="D17" s="71" t="s">
        <v>144</v>
      </c>
      <c r="E17" s="11">
        <v>2.6125</v>
      </c>
      <c r="F17" s="11">
        <v>2.6125</v>
      </c>
      <c r="G17" s="11">
        <v>0</v>
      </c>
    </row>
    <row r="18" spans="1:7" ht="15" customHeight="1">
      <c r="A18" s="71" t="s">
        <v>145</v>
      </c>
      <c r="B18" s="71"/>
      <c r="C18" s="71"/>
      <c r="D18" s="71" t="s">
        <v>146</v>
      </c>
      <c r="E18" s="11">
        <v>2.6125</v>
      </c>
      <c r="F18" s="11">
        <v>2.6125</v>
      </c>
      <c r="G18" s="11">
        <v>0</v>
      </c>
    </row>
    <row r="19" spans="1:7" ht="15" customHeight="1">
      <c r="A19" s="71" t="s">
        <v>147</v>
      </c>
      <c r="B19" s="71"/>
      <c r="C19" s="71"/>
      <c r="D19" s="71" t="s">
        <v>217</v>
      </c>
      <c r="E19" s="11">
        <v>0.5</v>
      </c>
      <c r="F19" s="11">
        <v>0.5</v>
      </c>
      <c r="G19" s="11">
        <v>0</v>
      </c>
    </row>
    <row r="20" spans="1:7" ht="15" customHeight="1">
      <c r="A20" s="71" t="s">
        <v>218</v>
      </c>
      <c r="B20" s="71"/>
      <c r="C20" s="71"/>
      <c r="D20" s="71" t="s">
        <v>219</v>
      </c>
      <c r="E20" s="11">
        <v>0.5</v>
      </c>
      <c r="F20" s="11">
        <v>0.5</v>
      </c>
      <c r="G20" s="11">
        <v>0</v>
      </c>
    </row>
    <row r="21" spans="1:7" ht="15" customHeight="1">
      <c r="A21" s="71" t="s">
        <v>220</v>
      </c>
      <c r="B21" s="71"/>
      <c r="C21" s="71"/>
      <c r="D21" s="71" t="s">
        <v>148</v>
      </c>
      <c r="E21" s="11">
        <v>7.9903</v>
      </c>
      <c r="F21" s="11">
        <v>7.9903</v>
      </c>
      <c r="G21" s="11">
        <v>0</v>
      </c>
    </row>
    <row r="22" spans="1:7" ht="15" customHeight="1">
      <c r="A22" s="71" t="s">
        <v>221</v>
      </c>
      <c r="B22" s="71"/>
      <c r="C22" s="71"/>
      <c r="D22" s="71" t="s">
        <v>149</v>
      </c>
      <c r="E22" s="11">
        <v>7.9903</v>
      </c>
      <c r="F22" s="11">
        <v>7.9903</v>
      </c>
      <c r="G22" s="11">
        <v>0</v>
      </c>
    </row>
    <row r="23" spans="1:7" ht="15" customHeight="1">
      <c r="A23" s="71" t="s">
        <v>222</v>
      </c>
      <c r="B23" s="71"/>
      <c r="C23" s="71"/>
      <c r="D23" s="71" t="s">
        <v>223</v>
      </c>
      <c r="E23" s="11">
        <v>1.4977</v>
      </c>
      <c r="F23" s="11">
        <v>1.4977</v>
      </c>
      <c r="G23" s="11">
        <v>0</v>
      </c>
    </row>
    <row r="24" spans="1:7" ht="15" customHeight="1">
      <c r="A24" s="71" t="s">
        <v>224</v>
      </c>
      <c r="B24" s="71"/>
      <c r="C24" s="71"/>
      <c r="D24" s="71" t="s">
        <v>225</v>
      </c>
      <c r="E24" s="11">
        <v>1.4977</v>
      </c>
      <c r="F24" s="11">
        <v>1.4977</v>
      </c>
      <c r="G24" s="11">
        <v>0</v>
      </c>
    </row>
    <row r="25" spans="1:7" ht="15" customHeight="1">
      <c r="A25" s="71" t="s">
        <v>226</v>
      </c>
      <c r="B25" s="71"/>
      <c r="C25" s="71"/>
      <c r="D25" s="71" t="s">
        <v>227</v>
      </c>
      <c r="E25" s="11">
        <v>1.4977</v>
      </c>
      <c r="F25" s="11">
        <v>1.4977</v>
      </c>
      <c r="G25" s="11">
        <v>0</v>
      </c>
    </row>
    <row r="26" spans="1:7" ht="15" customHeight="1">
      <c r="A26" s="71" t="s">
        <v>150</v>
      </c>
      <c r="B26" s="71"/>
      <c r="C26" s="71"/>
      <c r="D26" s="71" t="s">
        <v>151</v>
      </c>
      <c r="E26" s="72">
        <v>555.260208</v>
      </c>
      <c r="F26" s="72">
        <v>555.260208</v>
      </c>
      <c r="G26" s="11">
        <v>0</v>
      </c>
    </row>
    <row r="27" spans="1:7" ht="15" customHeight="1">
      <c r="A27" s="71" t="s">
        <v>152</v>
      </c>
      <c r="B27" s="71"/>
      <c r="C27" s="71"/>
      <c r="D27" s="71" t="s">
        <v>153</v>
      </c>
      <c r="E27" s="72">
        <v>464.034972</v>
      </c>
      <c r="F27" s="72">
        <v>464.034972</v>
      </c>
      <c r="G27" s="11">
        <v>0</v>
      </c>
    </row>
    <row r="28" spans="1:7" ht="15" customHeight="1">
      <c r="A28" s="71" t="s">
        <v>154</v>
      </c>
      <c r="B28" s="71"/>
      <c r="C28" s="71"/>
      <c r="D28" s="71" t="s">
        <v>155</v>
      </c>
      <c r="E28" s="11">
        <v>463.07497199999995</v>
      </c>
      <c r="F28" s="11">
        <v>463.07497199999995</v>
      </c>
      <c r="G28" s="11">
        <v>0</v>
      </c>
    </row>
    <row r="29" spans="1:7" ht="15" customHeight="1">
      <c r="A29" s="71" t="s">
        <v>228</v>
      </c>
      <c r="B29" s="71"/>
      <c r="C29" s="71"/>
      <c r="D29" s="71" t="s">
        <v>156</v>
      </c>
      <c r="E29" s="11">
        <v>0.96</v>
      </c>
      <c r="F29" s="11">
        <v>0.96</v>
      </c>
      <c r="G29" s="11">
        <v>0</v>
      </c>
    </row>
    <row r="30" spans="1:7" ht="15" customHeight="1">
      <c r="A30" s="71" t="s">
        <v>157</v>
      </c>
      <c r="B30" s="71"/>
      <c r="C30" s="71"/>
      <c r="D30" s="73" t="s">
        <v>158</v>
      </c>
      <c r="E30" s="11">
        <v>58.803936</v>
      </c>
      <c r="F30" s="11">
        <v>58.803936</v>
      </c>
      <c r="G30" s="11">
        <v>0</v>
      </c>
    </row>
    <row r="31" spans="1:7" ht="15" customHeight="1">
      <c r="A31" s="71" t="s">
        <v>159</v>
      </c>
      <c r="B31" s="71"/>
      <c r="C31" s="71"/>
      <c r="D31" s="71" t="s">
        <v>160</v>
      </c>
      <c r="E31" s="11">
        <v>8.446639999999999</v>
      </c>
      <c r="F31" s="11">
        <v>8.446639999999999</v>
      </c>
      <c r="G31" s="11">
        <v>0</v>
      </c>
    </row>
    <row r="32" spans="1:7" ht="15" customHeight="1">
      <c r="A32" s="71" t="s">
        <v>161</v>
      </c>
      <c r="B32" s="71"/>
      <c r="C32" s="71"/>
      <c r="D32" s="71" t="s">
        <v>162</v>
      </c>
      <c r="E32" s="11">
        <v>0.8288</v>
      </c>
      <c r="F32" s="11">
        <v>0.8288</v>
      </c>
      <c r="G32" s="11">
        <v>0</v>
      </c>
    </row>
    <row r="33" spans="1:7" ht="15" customHeight="1">
      <c r="A33" s="71" t="s">
        <v>163</v>
      </c>
      <c r="B33" s="71"/>
      <c r="C33" s="71"/>
      <c r="D33" s="71" t="s">
        <v>164</v>
      </c>
      <c r="E33" s="11">
        <v>39.951591</v>
      </c>
      <c r="F33" s="11">
        <v>39.951591</v>
      </c>
      <c r="G33" s="11">
        <v>0</v>
      </c>
    </row>
    <row r="34" spans="1:7" ht="15" customHeight="1">
      <c r="A34" s="71" t="s">
        <v>165</v>
      </c>
      <c r="B34" s="71"/>
      <c r="C34" s="71"/>
      <c r="D34" s="71" t="s">
        <v>166</v>
      </c>
      <c r="E34" s="11">
        <v>9.576905</v>
      </c>
      <c r="F34" s="11">
        <v>9.576905</v>
      </c>
      <c r="G34" s="11">
        <v>0</v>
      </c>
    </row>
    <row r="35" spans="1:7" ht="15" customHeight="1">
      <c r="A35" s="71" t="s">
        <v>171</v>
      </c>
      <c r="B35" s="71"/>
      <c r="C35" s="71"/>
      <c r="D35" s="71" t="s">
        <v>172</v>
      </c>
      <c r="E35" s="11">
        <v>32.4213</v>
      </c>
      <c r="F35" s="11">
        <v>32.4213</v>
      </c>
      <c r="G35" s="11">
        <v>0</v>
      </c>
    </row>
    <row r="36" spans="1:7" ht="15" customHeight="1">
      <c r="A36" s="71" t="s">
        <v>173</v>
      </c>
      <c r="B36" s="71"/>
      <c r="C36" s="71"/>
      <c r="D36" s="71" t="s">
        <v>174</v>
      </c>
      <c r="E36" s="11">
        <v>32.4213</v>
      </c>
      <c r="F36" s="11">
        <v>32.4213</v>
      </c>
      <c r="G36" s="11">
        <v>0</v>
      </c>
    </row>
    <row r="37" spans="1:7" ht="15" customHeight="1">
      <c r="A37" s="71" t="s">
        <v>175</v>
      </c>
      <c r="B37" s="71"/>
      <c r="C37" s="71"/>
      <c r="D37" s="71" t="s">
        <v>176</v>
      </c>
      <c r="E37" s="11">
        <v>19.41212</v>
      </c>
      <c r="F37" s="11">
        <v>19.41212</v>
      </c>
      <c r="G37" s="11">
        <v>0</v>
      </c>
    </row>
    <row r="38" spans="1:7" ht="15" customHeight="1">
      <c r="A38" s="71" t="s">
        <v>229</v>
      </c>
      <c r="B38" s="71"/>
      <c r="C38" s="71"/>
      <c r="D38" s="71" t="s">
        <v>177</v>
      </c>
      <c r="E38" s="11">
        <v>0.9120229999999999</v>
      </c>
      <c r="F38" s="11">
        <v>0.9120229999999999</v>
      </c>
      <c r="G38" s="11">
        <v>0</v>
      </c>
    </row>
    <row r="39" spans="1:7" ht="15" customHeight="1">
      <c r="A39" s="71" t="s">
        <v>230</v>
      </c>
      <c r="B39" s="71"/>
      <c r="C39" s="71"/>
      <c r="D39" s="71" t="s">
        <v>178</v>
      </c>
      <c r="E39" s="11">
        <v>0.9120229999999999</v>
      </c>
      <c r="F39" s="11">
        <v>0.9120229999999999</v>
      </c>
      <c r="G39" s="11">
        <v>0</v>
      </c>
    </row>
    <row r="40" spans="1:7" ht="15" customHeight="1">
      <c r="A40" s="71" t="s">
        <v>179</v>
      </c>
      <c r="B40" s="71"/>
      <c r="C40" s="71"/>
      <c r="D40" s="71" t="s">
        <v>180</v>
      </c>
      <c r="E40" s="11">
        <v>18.500097</v>
      </c>
      <c r="F40" s="11">
        <v>18.500097</v>
      </c>
      <c r="G40" s="11">
        <v>0</v>
      </c>
    </row>
    <row r="41" spans="1:7" ht="15" customHeight="1">
      <c r="A41" s="71" t="s">
        <v>181</v>
      </c>
      <c r="B41" s="71"/>
      <c r="C41" s="71"/>
      <c r="D41" s="71" t="s">
        <v>182</v>
      </c>
      <c r="E41" s="11">
        <v>17.323309</v>
      </c>
      <c r="F41" s="11">
        <v>17.323309</v>
      </c>
      <c r="G41" s="11">
        <v>0</v>
      </c>
    </row>
    <row r="42" spans="1:7" ht="15" customHeight="1">
      <c r="A42" s="71" t="s">
        <v>183</v>
      </c>
      <c r="B42" s="71"/>
      <c r="C42" s="71"/>
      <c r="D42" s="71" t="s">
        <v>184</v>
      </c>
      <c r="E42" s="11">
        <v>1.176788</v>
      </c>
      <c r="F42" s="11">
        <v>1.176788</v>
      </c>
      <c r="G42" s="11">
        <v>0</v>
      </c>
    </row>
    <row r="43" spans="1:7" ht="15" customHeight="1">
      <c r="A43" s="71" t="s">
        <v>185</v>
      </c>
      <c r="B43" s="71"/>
      <c r="C43" s="71"/>
      <c r="D43" s="71" t="s">
        <v>186</v>
      </c>
      <c r="E43" s="11">
        <v>72.5958</v>
      </c>
      <c r="F43" s="11">
        <v>29.7488</v>
      </c>
      <c r="G43" s="11">
        <v>42.847</v>
      </c>
    </row>
    <row r="44" spans="1:7" ht="15" customHeight="1">
      <c r="A44" s="71" t="s">
        <v>187</v>
      </c>
      <c r="B44" s="71"/>
      <c r="C44" s="71"/>
      <c r="D44" s="71" t="s">
        <v>188</v>
      </c>
      <c r="E44" s="11">
        <v>42.847</v>
      </c>
      <c r="F44" s="11">
        <v>0</v>
      </c>
      <c r="G44" s="11">
        <v>42.847</v>
      </c>
    </row>
    <row r="45" spans="1:7" ht="15" customHeight="1">
      <c r="A45" s="71" t="s">
        <v>189</v>
      </c>
      <c r="B45" s="71"/>
      <c r="C45" s="71"/>
      <c r="D45" s="71" t="s">
        <v>190</v>
      </c>
      <c r="E45" s="11">
        <v>42.847</v>
      </c>
      <c r="F45" s="11">
        <v>0</v>
      </c>
      <c r="G45" s="11">
        <v>42.847</v>
      </c>
    </row>
    <row r="46" spans="1:7" ht="15" customHeight="1">
      <c r="A46" s="71" t="s">
        <v>231</v>
      </c>
      <c r="B46" s="71"/>
      <c r="C46" s="71"/>
      <c r="D46" s="71" t="s">
        <v>232</v>
      </c>
      <c r="E46" s="11">
        <v>24.5168</v>
      </c>
      <c r="F46" s="11">
        <v>24.5168</v>
      </c>
      <c r="G46" s="11">
        <v>0</v>
      </c>
    </row>
    <row r="47" spans="1:7" ht="15" customHeight="1">
      <c r="A47" s="71" t="s">
        <v>233</v>
      </c>
      <c r="B47" s="71"/>
      <c r="C47" s="71"/>
      <c r="D47" s="71" t="s">
        <v>234</v>
      </c>
      <c r="E47" s="11">
        <v>24.5168</v>
      </c>
      <c r="F47" s="11">
        <v>24.5168</v>
      </c>
      <c r="G47" s="11">
        <v>0</v>
      </c>
    </row>
    <row r="48" spans="1:7" ht="15" customHeight="1">
      <c r="A48" s="71" t="s">
        <v>191</v>
      </c>
      <c r="B48" s="71"/>
      <c r="C48" s="71"/>
      <c r="D48" s="71" t="s">
        <v>192</v>
      </c>
      <c r="E48" s="11">
        <v>5.232</v>
      </c>
      <c r="F48" s="11">
        <v>5.232</v>
      </c>
      <c r="G48" s="11">
        <v>0</v>
      </c>
    </row>
    <row r="49" spans="1:7" ht="15" customHeight="1">
      <c r="A49" s="71" t="s">
        <v>193</v>
      </c>
      <c r="B49" s="71"/>
      <c r="C49" s="71"/>
      <c r="D49" s="71" t="s">
        <v>194</v>
      </c>
      <c r="E49" s="11">
        <v>5.232</v>
      </c>
      <c r="F49" s="11">
        <v>5.232</v>
      </c>
      <c r="G49" s="11">
        <v>0</v>
      </c>
    </row>
    <row r="50" spans="1:7" ht="15" customHeight="1">
      <c r="A50" s="71" t="s">
        <v>195</v>
      </c>
      <c r="B50" s="71"/>
      <c r="C50" s="71"/>
      <c r="D50" s="71" t="s">
        <v>196</v>
      </c>
      <c r="E50" s="11">
        <v>26.5374</v>
      </c>
      <c r="F50" s="11">
        <v>26.5374</v>
      </c>
      <c r="G50" s="11">
        <v>0</v>
      </c>
    </row>
    <row r="51" spans="1:7" ht="15" customHeight="1">
      <c r="A51" s="71" t="s">
        <v>197</v>
      </c>
      <c r="B51" s="71"/>
      <c r="C51" s="71"/>
      <c r="D51" s="71" t="s">
        <v>198</v>
      </c>
      <c r="E51" s="11">
        <v>26.5374</v>
      </c>
      <c r="F51" s="11">
        <v>26.5374</v>
      </c>
      <c r="G51" s="11">
        <v>0</v>
      </c>
    </row>
    <row r="52" spans="1:7" ht="15" customHeight="1">
      <c r="A52" s="71" t="s">
        <v>199</v>
      </c>
      <c r="B52" s="71"/>
      <c r="C52" s="71"/>
      <c r="D52" s="71" t="s">
        <v>200</v>
      </c>
      <c r="E52" s="11">
        <v>26.5374</v>
      </c>
      <c r="F52" s="11">
        <v>26.5374</v>
      </c>
      <c r="G52" s="11">
        <v>0</v>
      </c>
    </row>
    <row r="53" spans="1:7" ht="15" customHeight="1">
      <c r="A53" s="71" t="s">
        <v>201</v>
      </c>
      <c r="B53" s="71"/>
      <c r="C53" s="71"/>
      <c r="D53" s="71" t="s">
        <v>202</v>
      </c>
      <c r="E53" s="11">
        <v>3.696</v>
      </c>
      <c r="F53" s="11">
        <v>3.696</v>
      </c>
      <c r="G53" s="11">
        <v>0</v>
      </c>
    </row>
    <row r="54" spans="1:7" ht="15" customHeight="1">
      <c r="A54" s="71" t="s">
        <v>203</v>
      </c>
      <c r="B54" s="71"/>
      <c r="C54" s="71"/>
      <c r="D54" s="71" t="s">
        <v>204</v>
      </c>
      <c r="E54" s="11">
        <v>3.696</v>
      </c>
      <c r="F54" s="11">
        <v>3.696</v>
      </c>
      <c r="G54" s="11">
        <v>0</v>
      </c>
    </row>
    <row r="55" spans="1:7" ht="15" customHeight="1">
      <c r="A55" s="71" t="s">
        <v>205</v>
      </c>
      <c r="B55" s="71"/>
      <c r="C55" s="71"/>
      <c r="D55" s="71" t="s">
        <v>206</v>
      </c>
      <c r="E55" s="11">
        <v>3.696</v>
      </c>
      <c r="F55" s="11">
        <v>3.696</v>
      </c>
      <c r="G55" s="11">
        <v>0</v>
      </c>
    </row>
    <row r="56" spans="1:7" ht="15" customHeight="1">
      <c r="A56" s="74" t="s">
        <v>284</v>
      </c>
      <c r="B56" s="74"/>
      <c r="C56" s="74"/>
      <c r="D56" s="74"/>
      <c r="E56" s="74"/>
      <c r="F56" s="74"/>
      <c r="G56" s="74"/>
    </row>
    <row r="57" spans="1:7" ht="15" customHeight="1">
      <c r="A57" s="32"/>
      <c r="B57" s="14"/>
      <c r="C57" s="14"/>
      <c r="D57" s="14"/>
      <c r="E57" s="14"/>
      <c r="F57" s="14"/>
      <c r="G57" s="14"/>
    </row>
  </sheetData>
  <sheetProtection/>
  <mergeCells count="60">
    <mergeCell ref="A1:G1"/>
    <mergeCell ref="A2:G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A57:C57"/>
    <mergeCell ref="A58:G58"/>
    <mergeCell ref="A59:G59"/>
    <mergeCell ref="D6:D8"/>
    <mergeCell ref="E6:E8"/>
    <mergeCell ref="F6:F8"/>
    <mergeCell ref="G6:G8"/>
    <mergeCell ref="A6:C8"/>
  </mergeCells>
  <printOptions/>
  <pageMargins left="0.75" right="0.75" top="1" bottom="1" header="0.5" footer="0.5"/>
  <pageSetup fitToHeight="1" fitToWidth="1" horizontalDpi="300" verticalDpi="300" orientation="portrait" scale="7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41"/>
  <sheetViews>
    <sheetView workbookViewId="0" topLeftCell="A1">
      <selection activeCell="I56" sqref="I56"/>
    </sheetView>
  </sheetViews>
  <sheetFormatPr defaultColWidth="9.140625" defaultRowHeight="15" customHeight="1"/>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 min="11" max="11" width="11.7109375" style="0" bestFit="1" customWidth="1"/>
  </cols>
  <sheetData>
    <row r="1" spans="1:9" ht="15" customHeight="1">
      <c r="A1" s="2" t="s">
        <v>285</v>
      </c>
      <c r="B1" s="2"/>
      <c r="C1" s="2"/>
      <c r="D1" s="2"/>
      <c r="E1" s="2"/>
      <c r="F1" s="2"/>
      <c r="G1" s="2"/>
      <c r="H1" s="2"/>
      <c r="I1" s="2"/>
    </row>
    <row r="2" spans="1:9" ht="15" customHeight="1">
      <c r="A2" s="3" t="s">
        <v>1</v>
      </c>
      <c r="B2" s="3"/>
      <c r="C2" s="3"/>
      <c r="D2" s="3"/>
      <c r="E2" s="3"/>
      <c r="F2" s="3"/>
      <c r="G2" s="3"/>
      <c r="H2" s="3"/>
      <c r="I2" s="3"/>
    </row>
    <row r="3" spans="1:9" s="1" customFormat="1" ht="15" customHeight="1">
      <c r="A3" s="4"/>
      <c r="B3" s="4"/>
      <c r="C3" s="4"/>
      <c r="D3" s="4"/>
      <c r="E3" s="4"/>
      <c r="F3" s="4"/>
      <c r="G3" s="4"/>
      <c r="H3" s="4"/>
      <c r="I3" s="5" t="s">
        <v>286</v>
      </c>
    </row>
    <row r="4" spans="1:9" s="1" customFormat="1" ht="15" customHeight="1">
      <c r="A4" s="17" t="s">
        <v>3</v>
      </c>
      <c r="B4" s="17"/>
      <c r="C4" s="17"/>
      <c r="D4" s="17"/>
      <c r="E4" s="36"/>
      <c r="F4" s="17"/>
      <c r="G4" s="17"/>
      <c r="H4" s="17"/>
      <c r="I4" s="18" t="s">
        <v>4</v>
      </c>
    </row>
    <row r="5" spans="1:9" ht="15" customHeight="1">
      <c r="A5" s="23" t="s">
        <v>287</v>
      </c>
      <c r="B5" s="22" t="s">
        <v>287</v>
      </c>
      <c r="C5" s="22" t="s">
        <v>287</v>
      </c>
      <c r="D5" s="22" t="s">
        <v>288</v>
      </c>
      <c r="E5" s="22" t="s">
        <v>288</v>
      </c>
      <c r="F5" s="22" t="s">
        <v>288</v>
      </c>
      <c r="G5" s="22" t="s">
        <v>288</v>
      </c>
      <c r="H5" s="22" t="s">
        <v>288</v>
      </c>
      <c r="I5" s="22" t="s">
        <v>288</v>
      </c>
    </row>
    <row r="6" spans="1:9" ht="15" customHeight="1">
      <c r="A6" s="40" t="s">
        <v>289</v>
      </c>
      <c r="B6" s="39" t="s">
        <v>125</v>
      </c>
      <c r="C6" s="39" t="s">
        <v>290</v>
      </c>
      <c r="D6" s="39" t="s">
        <v>289</v>
      </c>
      <c r="E6" s="39" t="s">
        <v>125</v>
      </c>
      <c r="F6" s="39" t="s">
        <v>290</v>
      </c>
      <c r="G6" s="39" t="s">
        <v>289</v>
      </c>
      <c r="H6" s="39" t="s">
        <v>125</v>
      </c>
      <c r="I6" s="39" t="s">
        <v>290</v>
      </c>
    </row>
    <row r="7" spans="1:9" ht="15" customHeight="1">
      <c r="A7" s="40" t="s">
        <v>289</v>
      </c>
      <c r="B7" s="39" t="s">
        <v>125</v>
      </c>
      <c r="C7" s="39" t="s">
        <v>290</v>
      </c>
      <c r="D7" s="39" t="s">
        <v>289</v>
      </c>
      <c r="E7" s="39" t="s">
        <v>125</v>
      </c>
      <c r="F7" s="39" t="s">
        <v>290</v>
      </c>
      <c r="G7" s="39" t="s">
        <v>289</v>
      </c>
      <c r="H7" s="39" t="s">
        <v>125</v>
      </c>
      <c r="I7" s="39" t="s">
        <v>290</v>
      </c>
    </row>
    <row r="8" spans="1:11" ht="15" customHeight="1">
      <c r="A8" s="24" t="s">
        <v>291</v>
      </c>
      <c r="B8" s="43" t="s">
        <v>292</v>
      </c>
      <c r="C8" s="25">
        <v>694.3747179999999</v>
      </c>
      <c r="D8" s="43" t="s">
        <v>293</v>
      </c>
      <c r="E8" s="43" t="s">
        <v>294</v>
      </c>
      <c r="F8" s="25">
        <v>239.672087</v>
      </c>
      <c r="G8" s="52" t="s">
        <v>295</v>
      </c>
      <c r="H8" s="52" t="s">
        <v>296</v>
      </c>
      <c r="I8" s="25">
        <v>0</v>
      </c>
      <c r="K8" s="35"/>
    </row>
    <row r="9" spans="1:11" ht="15" customHeight="1">
      <c r="A9" s="24" t="s">
        <v>297</v>
      </c>
      <c r="B9" s="43" t="s">
        <v>298</v>
      </c>
      <c r="C9" s="25">
        <v>162.016226</v>
      </c>
      <c r="D9" s="43" t="s">
        <v>299</v>
      </c>
      <c r="E9" s="43" t="s">
        <v>300</v>
      </c>
      <c r="F9" s="25">
        <v>26.107123</v>
      </c>
      <c r="G9" s="52" t="s">
        <v>301</v>
      </c>
      <c r="H9" s="52" t="s">
        <v>302</v>
      </c>
      <c r="I9" s="25">
        <v>0</v>
      </c>
      <c r="K9" s="35"/>
    </row>
    <row r="10" spans="1:11" ht="15" customHeight="1">
      <c r="A10" s="24" t="s">
        <v>303</v>
      </c>
      <c r="B10" s="43" t="s">
        <v>304</v>
      </c>
      <c r="C10" s="25">
        <v>40.619</v>
      </c>
      <c r="D10" s="43" t="s">
        <v>305</v>
      </c>
      <c r="E10" s="43" t="s">
        <v>306</v>
      </c>
      <c r="F10" s="25">
        <v>0</v>
      </c>
      <c r="G10" s="52" t="s">
        <v>307</v>
      </c>
      <c r="H10" s="52" t="s">
        <v>308</v>
      </c>
      <c r="I10" s="25">
        <v>0</v>
      </c>
      <c r="K10" s="35"/>
    </row>
    <row r="11" spans="1:11" ht="15" customHeight="1">
      <c r="A11" s="24" t="s">
        <v>309</v>
      </c>
      <c r="B11" s="43" t="s">
        <v>310</v>
      </c>
      <c r="C11" s="25">
        <v>40.0685</v>
      </c>
      <c r="D11" s="43" t="s">
        <v>311</v>
      </c>
      <c r="E11" s="43" t="s">
        <v>312</v>
      </c>
      <c r="F11" s="25">
        <v>0</v>
      </c>
      <c r="G11" s="52" t="s">
        <v>313</v>
      </c>
      <c r="H11" s="52" t="s">
        <v>314</v>
      </c>
      <c r="I11" s="25">
        <v>0</v>
      </c>
      <c r="K11" s="35"/>
    </row>
    <row r="12" spans="1:11" ht="15" customHeight="1">
      <c r="A12" s="24" t="s">
        <v>315</v>
      </c>
      <c r="B12" s="43" t="s">
        <v>316</v>
      </c>
      <c r="C12" s="25">
        <v>0</v>
      </c>
      <c r="D12" s="43" t="s">
        <v>317</v>
      </c>
      <c r="E12" s="43" t="s">
        <v>318</v>
      </c>
      <c r="F12" s="25">
        <v>0.024</v>
      </c>
      <c r="G12" s="52" t="s">
        <v>319</v>
      </c>
      <c r="H12" s="52" t="s">
        <v>320</v>
      </c>
      <c r="I12" s="25">
        <v>45.9942</v>
      </c>
      <c r="K12" s="35"/>
    </row>
    <row r="13" spans="1:11" ht="15" customHeight="1">
      <c r="A13" s="24" t="s">
        <v>321</v>
      </c>
      <c r="B13" s="43" t="s">
        <v>322</v>
      </c>
      <c r="C13" s="25">
        <v>57.379819999999995</v>
      </c>
      <c r="D13" s="43" t="s">
        <v>323</v>
      </c>
      <c r="E13" s="43" t="s">
        <v>324</v>
      </c>
      <c r="F13" s="25">
        <v>0.597503</v>
      </c>
      <c r="G13" s="52" t="s">
        <v>325</v>
      </c>
      <c r="H13" s="52" t="s">
        <v>326</v>
      </c>
      <c r="I13" s="25">
        <v>0</v>
      </c>
      <c r="K13" s="35"/>
    </row>
    <row r="14" spans="1:11" ht="15" customHeight="1">
      <c r="A14" s="24" t="s">
        <v>327</v>
      </c>
      <c r="B14" s="43" t="s">
        <v>328</v>
      </c>
      <c r="C14" s="25">
        <v>39.951591</v>
      </c>
      <c r="D14" s="43" t="s">
        <v>329</v>
      </c>
      <c r="E14" s="43" t="s">
        <v>330</v>
      </c>
      <c r="F14" s="25">
        <v>2.3069</v>
      </c>
      <c r="G14" s="52" t="s">
        <v>331</v>
      </c>
      <c r="H14" s="52" t="s">
        <v>332</v>
      </c>
      <c r="I14" s="25">
        <v>26.1712</v>
      </c>
      <c r="K14" s="35"/>
    </row>
    <row r="15" spans="1:11" ht="15" customHeight="1">
      <c r="A15" s="24" t="s">
        <v>333</v>
      </c>
      <c r="B15" s="43" t="s">
        <v>334</v>
      </c>
      <c r="C15" s="25">
        <v>9.576905</v>
      </c>
      <c r="D15" s="43" t="s">
        <v>335</v>
      </c>
      <c r="E15" s="43" t="s">
        <v>336</v>
      </c>
      <c r="F15" s="25">
        <v>2.4974</v>
      </c>
      <c r="G15" s="52" t="s">
        <v>337</v>
      </c>
      <c r="H15" s="52" t="s">
        <v>338</v>
      </c>
      <c r="I15" s="25">
        <v>19.823</v>
      </c>
      <c r="K15" s="35"/>
    </row>
    <row r="16" spans="1:11" ht="15" customHeight="1">
      <c r="A16" s="24" t="s">
        <v>339</v>
      </c>
      <c r="B16" s="43" t="s">
        <v>340</v>
      </c>
      <c r="C16" s="25">
        <v>17.323309</v>
      </c>
      <c r="D16" s="43" t="s">
        <v>341</v>
      </c>
      <c r="E16" s="43" t="s">
        <v>342</v>
      </c>
      <c r="F16" s="25">
        <v>18.849682</v>
      </c>
      <c r="G16" s="52" t="s">
        <v>343</v>
      </c>
      <c r="H16" s="52" t="s">
        <v>344</v>
      </c>
      <c r="I16" s="25">
        <v>0</v>
      </c>
      <c r="K16" s="35"/>
    </row>
    <row r="17" spans="1:11" ht="15" customHeight="1">
      <c r="A17" s="24" t="s">
        <v>345</v>
      </c>
      <c r="B17" s="43" t="s">
        <v>346</v>
      </c>
      <c r="C17" s="25">
        <v>1.176788</v>
      </c>
      <c r="D17" s="43" t="s">
        <v>347</v>
      </c>
      <c r="E17" s="43" t="s">
        <v>348</v>
      </c>
      <c r="F17" s="25">
        <v>0</v>
      </c>
      <c r="G17" s="52" t="s">
        <v>349</v>
      </c>
      <c r="H17" s="52" t="s">
        <v>350</v>
      </c>
      <c r="I17" s="25">
        <v>0</v>
      </c>
      <c r="K17" s="35"/>
    </row>
    <row r="18" spans="1:11" ht="15" customHeight="1">
      <c r="A18" s="24" t="s">
        <v>351</v>
      </c>
      <c r="B18" s="43" t="s">
        <v>352</v>
      </c>
      <c r="C18" s="25">
        <v>1.505794</v>
      </c>
      <c r="D18" s="43" t="s">
        <v>353</v>
      </c>
      <c r="E18" s="43" t="s">
        <v>354</v>
      </c>
      <c r="F18" s="25">
        <v>0.1176</v>
      </c>
      <c r="G18" s="52" t="s">
        <v>355</v>
      </c>
      <c r="H18" s="52" t="s">
        <v>356</v>
      </c>
      <c r="I18" s="25">
        <v>0</v>
      </c>
      <c r="K18" s="35"/>
    </row>
    <row r="19" spans="1:11" ht="15" customHeight="1">
      <c r="A19" s="24" t="s">
        <v>357</v>
      </c>
      <c r="B19" s="43" t="s">
        <v>200</v>
      </c>
      <c r="C19" s="25">
        <v>26.5374</v>
      </c>
      <c r="D19" s="43" t="s">
        <v>358</v>
      </c>
      <c r="E19" s="43" t="s">
        <v>359</v>
      </c>
      <c r="F19" s="25">
        <v>0</v>
      </c>
      <c r="G19" s="52" t="s">
        <v>360</v>
      </c>
      <c r="H19" s="52" t="s">
        <v>361</v>
      </c>
      <c r="I19" s="25">
        <v>0</v>
      </c>
      <c r="K19" s="35"/>
    </row>
    <row r="20" spans="1:11" ht="15" customHeight="1">
      <c r="A20" s="24" t="s">
        <v>362</v>
      </c>
      <c r="B20" s="43" t="s">
        <v>363</v>
      </c>
      <c r="C20" s="25">
        <v>0</v>
      </c>
      <c r="D20" s="43" t="s">
        <v>364</v>
      </c>
      <c r="E20" s="43" t="s">
        <v>365</v>
      </c>
      <c r="F20" s="25">
        <v>60.083102000000004</v>
      </c>
      <c r="G20" s="52" t="s">
        <v>366</v>
      </c>
      <c r="H20" s="52" t="s">
        <v>367</v>
      </c>
      <c r="I20" s="25">
        <v>0</v>
      </c>
      <c r="K20" s="35"/>
    </row>
    <row r="21" spans="1:11" ht="15" customHeight="1">
      <c r="A21" s="24" t="s">
        <v>368</v>
      </c>
      <c r="B21" s="43" t="s">
        <v>369</v>
      </c>
      <c r="C21" s="25">
        <v>298.219385</v>
      </c>
      <c r="D21" s="43" t="s">
        <v>370</v>
      </c>
      <c r="E21" s="43" t="s">
        <v>371</v>
      </c>
      <c r="F21" s="25">
        <v>0</v>
      </c>
      <c r="G21" s="52" t="s">
        <v>372</v>
      </c>
      <c r="H21" s="52" t="s">
        <v>373</v>
      </c>
      <c r="I21" s="25">
        <v>0</v>
      </c>
      <c r="K21" s="35"/>
    </row>
    <row r="22" spans="1:11" ht="15" customHeight="1">
      <c r="A22" s="24" t="s">
        <v>374</v>
      </c>
      <c r="B22" s="43" t="s">
        <v>375</v>
      </c>
      <c r="C22" s="25">
        <v>9.27544</v>
      </c>
      <c r="D22" s="43" t="s">
        <v>376</v>
      </c>
      <c r="E22" s="43" t="s">
        <v>377</v>
      </c>
      <c r="F22" s="25">
        <v>0</v>
      </c>
      <c r="G22" s="52" t="s">
        <v>378</v>
      </c>
      <c r="H22" s="52" t="s">
        <v>379</v>
      </c>
      <c r="I22" s="25">
        <v>0</v>
      </c>
      <c r="K22" s="35"/>
    </row>
    <row r="23" spans="1:11" ht="15" customHeight="1">
      <c r="A23" s="24" t="s">
        <v>380</v>
      </c>
      <c r="B23" s="43" t="s">
        <v>381</v>
      </c>
      <c r="C23" s="25">
        <v>0</v>
      </c>
      <c r="D23" s="43" t="s">
        <v>382</v>
      </c>
      <c r="E23" s="43" t="s">
        <v>383</v>
      </c>
      <c r="F23" s="25">
        <v>0.099</v>
      </c>
      <c r="G23" s="52" t="s">
        <v>384</v>
      </c>
      <c r="H23" s="52" t="s">
        <v>385</v>
      </c>
      <c r="I23" s="25">
        <v>0</v>
      </c>
      <c r="K23" s="35"/>
    </row>
    <row r="24" spans="1:11" ht="15" customHeight="1">
      <c r="A24" s="24" t="s">
        <v>386</v>
      </c>
      <c r="B24" s="43" t="s">
        <v>387</v>
      </c>
      <c r="C24" s="25">
        <v>9.27544</v>
      </c>
      <c r="D24" s="43" t="s">
        <v>388</v>
      </c>
      <c r="E24" s="43" t="s">
        <v>389</v>
      </c>
      <c r="F24" s="25">
        <v>0</v>
      </c>
      <c r="G24" s="52" t="s">
        <v>390</v>
      </c>
      <c r="H24" s="52" t="s">
        <v>391</v>
      </c>
      <c r="I24" s="25">
        <v>0</v>
      </c>
      <c r="K24" s="35"/>
    </row>
    <row r="25" spans="1:11" ht="15" customHeight="1">
      <c r="A25" s="24" t="s">
        <v>392</v>
      </c>
      <c r="B25" s="43" t="s">
        <v>393</v>
      </c>
      <c r="C25" s="25">
        <v>0</v>
      </c>
      <c r="D25" s="43" t="s">
        <v>394</v>
      </c>
      <c r="E25" s="43" t="s">
        <v>395</v>
      </c>
      <c r="F25" s="25">
        <v>0</v>
      </c>
      <c r="G25" s="52" t="s">
        <v>396</v>
      </c>
      <c r="H25" s="52" t="s">
        <v>397</v>
      </c>
      <c r="I25" s="25">
        <v>0</v>
      </c>
      <c r="K25" s="35"/>
    </row>
    <row r="26" spans="1:11" ht="15" customHeight="1">
      <c r="A26" s="24" t="s">
        <v>398</v>
      </c>
      <c r="B26" s="43" t="s">
        <v>399</v>
      </c>
      <c r="C26" s="25">
        <v>0</v>
      </c>
      <c r="D26" s="43" t="s">
        <v>400</v>
      </c>
      <c r="E26" s="43" t="s">
        <v>401</v>
      </c>
      <c r="F26" s="25">
        <v>0</v>
      </c>
      <c r="G26" s="52" t="s">
        <v>402</v>
      </c>
      <c r="H26" s="52" t="s">
        <v>403</v>
      </c>
      <c r="I26" s="25">
        <v>0</v>
      </c>
      <c r="K26" s="35"/>
    </row>
    <row r="27" spans="1:11" ht="15" customHeight="1">
      <c r="A27" s="24" t="s">
        <v>404</v>
      </c>
      <c r="B27" s="43" t="s">
        <v>405</v>
      </c>
      <c r="C27" s="25">
        <v>0</v>
      </c>
      <c r="D27" s="43" t="s">
        <v>406</v>
      </c>
      <c r="E27" s="43" t="s">
        <v>407</v>
      </c>
      <c r="F27" s="25">
        <v>0</v>
      </c>
      <c r="G27" s="52" t="s">
        <v>408</v>
      </c>
      <c r="H27" s="52" t="s">
        <v>409</v>
      </c>
      <c r="I27" s="25">
        <v>0</v>
      </c>
      <c r="K27" s="35"/>
    </row>
    <row r="28" spans="1:11" ht="15" customHeight="1">
      <c r="A28" s="24" t="s">
        <v>410</v>
      </c>
      <c r="B28" s="43" t="s">
        <v>411</v>
      </c>
      <c r="C28" s="25">
        <v>0</v>
      </c>
      <c r="D28" s="43" t="s">
        <v>412</v>
      </c>
      <c r="E28" s="43" t="s">
        <v>413</v>
      </c>
      <c r="F28" s="25">
        <v>65.41</v>
      </c>
      <c r="G28" s="52" t="s">
        <v>414</v>
      </c>
      <c r="H28" s="52" t="s">
        <v>415</v>
      </c>
      <c r="I28" s="25">
        <v>0</v>
      </c>
      <c r="K28" s="35"/>
    </row>
    <row r="29" spans="1:11" ht="15" customHeight="1">
      <c r="A29" s="24" t="s">
        <v>416</v>
      </c>
      <c r="B29" s="43" t="s">
        <v>417</v>
      </c>
      <c r="C29" s="25">
        <v>0</v>
      </c>
      <c r="D29" s="43" t="s">
        <v>418</v>
      </c>
      <c r="E29" s="43" t="s">
        <v>419</v>
      </c>
      <c r="F29" s="25">
        <v>35.12855</v>
      </c>
      <c r="G29" s="52" t="s">
        <v>420</v>
      </c>
      <c r="H29" s="52" t="s">
        <v>421</v>
      </c>
      <c r="I29" s="25">
        <v>0</v>
      </c>
      <c r="K29" s="35"/>
    </row>
    <row r="30" spans="1:11" ht="15" customHeight="1">
      <c r="A30" s="24" t="s">
        <v>422</v>
      </c>
      <c r="B30" s="43" t="s">
        <v>423</v>
      </c>
      <c r="C30" s="25">
        <v>0</v>
      </c>
      <c r="D30" s="43" t="s">
        <v>424</v>
      </c>
      <c r="E30" s="43" t="s">
        <v>425</v>
      </c>
      <c r="F30" s="25">
        <v>4.399332</v>
      </c>
      <c r="G30" s="52" t="s">
        <v>426</v>
      </c>
      <c r="H30" s="52" t="s">
        <v>427</v>
      </c>
      <c r="I30" s="25">
        <v>0</v>
      </c>
      <c r="K30" s="35"/>
    </row>
    <row r="31" spans="1:11" ht="15" customHeight="1">
      <c r="A31" s="24" t="s">
        <v>428</v>
      </c>
      <c r="B31" s="43" t="s">
        <v>429</v>
      </c>
      <c r="C31" s="25">
        <v>0</v>
      </c>
      <c r="D31" s="43" t="s">
        <v>430</v>
      </c>
      <c r="E31" s="43" t="s">
        <v>431</v>
      </c>
      <c r="F31" s="25">
        <v>11.09</v>
      </c>
      <c r="G31" s="52" t="s">
        <v>432</v>
      </c>
      <c r="H31" s="52" t="s">
        <v>433</v>
      </c>
      <c r="I31" s="25">
        <v>0</v>
      </c>
      <c r="K31" s="35"/>
    </row>
    <row r="32" spans="1:11" ht="15" customHeight="1">
      <c r="A32" s="24" t="s">
        <v>434</v>
      </c>
      <c r="B32" s="43" t="s">
        <v>435</v>
      </c>
      <c r="C32" s="25">
        <v>0</v>
      </c>
      <c r="D32" s="43" t="s">
        <v>436</v>
      </c>
      <c r="E32" s="43" t="s">
        <v>437</v>
      </c>
      <c r="F32" s="25">
        <v>0.161895</v>
      </c>
      <c r="G32" s="52" t="s">
        <v>438</v>
      </c>
      <c r="H32" s="52" t="s">
        <v>439</v>
      </c>
      <c r="I32" s="25">
        <v>0</v>
      </c>
      <c r="K32" s="35"/>
    </row>
    <row r="33" spans="1:11" ht="15" customHeight="1">
      <c r="A33" s="24" t="s">
        <v>440</v>
      </c>
      <c r="B33" s="43" t="s">
        <v>441</v>
      </c>
      <c r="C33" s="25">
        <v>0</v>
      </c>
      <c r="D33" s="43" t="s">
        <v>442</v>
      </c>
      <c r="E33" s="43" t="s">
        <v>443</v>
      </c>
      <c r="F33" s="25">
        <v>10.8</v>
      </c>
      <c r="G33" s="52" t="s">
        <v>444</v>
      </c>
      <c r="H33" s="52" t="s">
        <v>445</v>
      </c>
      <c r="I33" s="25">
        <v>0</v>
      </c>
      <c r="K33" s="35"/>
    </row>
    <row r="34" spans="1:11" ht="15" customHeight="1">
      <c r="A34" s="24" t="s">
        <v>446</v>
      </c>
      <c r="B34" s="43" t="s">
        <v>447</v>
      </c>
      <c r="C34" s="25">
        <v>0</v>
      </c>
      <c r="D34" s="43" t="s">
        <v>448</v>
      </c>
      <c r="E34" s="43" t="s">
        <v>449</v>
      </c>
      <c r="F34" s="25">
        <v>0</v>
      </c>
      <c r="G34" s="52" t="s">
        <v>450</v>
      </c>
      <c r="H34" s="52" t="s">
        <v>451</v>
      </c>
      <c r="I34" s="25">
        <v>0</v>
      </c>
      <c r="K34" s="35"/>
    </row>
    <row r="35" spans="1:11" ht="15" customHeight="1">
      <c r="A35" s="24"/>
      <c r="B35" s="43"/>
      <c r="C35" s="54"/>
      <c r="D35" s="43" t="s">
        <v>452</v>
      </c>
      <c r="E35" s="43" t="s">
        <v>453</v>
      </c>
      <c r="F35" s="25">
        <v>2</v>
      </c>
      <c r="G35" s="52" t="s">
        <v>454</v>
      </c>
      <c r="H35" s="52" t="s">
        <v>455</v>
      </c>
      <c r="I35" s="25">
        <v>0</v>
      </c>
      <c r="K35" s="35"/>
    </row>
    <row r="36" spans="1:9" ht="15" customHeight="1">
      <c r="A36" s="55"/>
      <c r="B36" s="56"/>
      <c r="C36" s="57"/>
      <c r="D36" s="56"/>
      <c r="E36" s="56"/>
      <c r="F36" s="58"/>
      <c r="G36" s="52" t="s">
        <v>456</v>
      </c>
      <c r="H36" s="52" t="s">
        <v>457</v>
      </c>
      <c r="I36" s="25">
        <v>0</v>
      </c>
    </row>
    <row r="37" spans="1:9" ht="15" customHeight="1">
      <c r="A37" s="24"/>
      <c r="B37" s="43"/>
      <c r="C37" s="54"/>
      <c r="D37" s="43"/>
      <c r="E37" s="43"/>
      <c r="F37" s="52"/>
      <c r="G37" s="52" t="s">
        <v>458</v>
      </c>
      <c r="H37" s="52" t="s">
        <v>459</v>
      </c>
      <c r="I37" s="25">
        <v>0</v>
      </c>
    </row>
    <row r="38" spans="1:9" ht="15" customHeight="1">
      <c r="A38" s="23" t="s">
        <v>460</v>
      </c>
      <c r="B38" s="22" t="s">
        <v>460</v>
      </c>
      <c r="C38" s="42">
        <f>SUM(C8,C22)</f>
        <v>703.6501579999999</v>
      </c>
      <c r="D38" s="22" t="s">
        <v>461</v>
      </c>
      <c r="E38" s="22" t="s">
        <v>461</v>
      </c>
      <c r="F38" s="22" t="s">
        <v>461</v>
      </c>
      <c r="G38" s="22" t="s">
        <v>461</v>
      </c>
      <c r="H38" s="22" t="s">
        <v>461</v>
      </c>
      <c r="I38" s="42">
        <f>SUM(F8,I8,I12,I29,I32)</f>
        <v>285.666287</v>
      </c>
    </row>
    <row r="39" spans="1:9" ht="15" customHeight="1">
      <c r="A39" s="14" t="s">
        <v>462</v>
      </c>
      <c r="B39" s="14" t="s">
        <v>462</v>
      </c>
      <c r="C39" s="14" t="s">
        <v>462</v>
      </c>
      <c r="D39" s="14" t="s">
        <v>462</v>
      </c>
      <c r="E39" s="14" t="s">
        <v>462</v>
      </c>
      <c r="F39" s="14" t="s">
        <v>462</v>
      </c>
      <c r="G39" s="14" t="s">
        <v>462</v>
      </c>
      <c r="H39" s="14" t="s">
        <v>462</v>
      </c>
      <c r="I39" s="14" t="s">
        <v>462</v>
      </c>
    </row>
    <row r="40" spans="1:9" ht="15" customHeight="1">
      <c r="A40" s="14"/>
      <c r="B40" s="14"/>
      <c r="C40" s="14"/>
      <c r="D40" s="14"/>
      <c r="E40" s="14"/>
      <c r="F40" s="14"/>
      <c r="G40" s="14"/>
      <c r="H40" s="14"/>
      <c r="I40" s="14"/>
    </row>
    <row r="41" spans="1:9" ht="15" customHeight="1">
      <c r="A41" s="14"/>
      <c r="B41" s="14"/>
      <c r="C41" s="14"/>
      <c r="D41" s="14"/>
      <c r="E41" s="59"/>
      <c r="F41" s="14"/>
      <c r="G41" s="14"/>
      <c r="H41" s="14"/>
      <c r="I41" s="14"/>
    </row>
  </sheetData>
  <sheetProtection/>
  <mergeCells count="18">
    <mergeCell ref="A1:I1"/>
    <mergeCell ref="A2:I2"/>
    <mergeCell ref="A5:C5"/>
    <mergeCell ref="D5:I5"/>
    <mergeCell ref="A38:B38"/>
    <mergeCell ref="D38:H38"/>
    <mergeCell ref="A39:I39"/>
    <mergeCell ref="A40:I40"/>
    <mergeCell ref="A41:I41"/>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landscape" scale="70"/>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I56" sqref="I56"/>
    </sheetView>
  </sheetViews>
  <sheetFormatPr defaultColWidth="9.140625" defaultRowHeight="15" customHeight="1"/>
  <cols>
    <col min="1" max="1" width="9.57421875" style="0" customWidth="1"/>
    <col min="2" max="2" width="30.57421875" style="0" customWidth="1"/>
    <col min="3" max="3" width="17.140625" style="0" customWidth="1"/>
    <col min="4" max="4" width="9.57421875" style="0" customWidth="1"/>
    <col min="5" max="5" width="30.57421875" style="0" customWidth="1"/>
    <col min="6" max="6" width="17.140625" style="0" customWidth="1"/>
    <col min="7" max="7" width="9.57421875" style="0" customWidth="1"/>
    <col min="8" max="8" width="39.28125" style="0" customWidth="1"/>
    <col min="9" max="9" width="17.140625" style="0" customWidth="1"/>
  </cols>
  <sheetData>
    <row r="1" spans="1:9" ht="15" customHeight="1">
      <c r="A1" s="2" t="s">
        <v>463</v>
      </c>
      <c r="B1" s="2"/>
      <c r="C1" s="2"/>
      <c r="D1" s="2"/>
      <c r="E1" s="2"/>
      <c r="F1" s="2"/>
      <c r="G1" s="2"/>
      <c r="H1" s="2"/>
      <c r="I1" s="2"/>
    </row>
    <row r="2" spans="1:9" ht="15" customHeight="1">
      <c r="A2" s="3" t="s">
        <v>1</v>
      </c>
      <c r="B2" s="3"/>
      <c r="C2" s="3"/>
      <c r="D2" s="3"/>
      <c r="E2" s="3"/>
      <c r="F2" s="3"/>
      <c r="G2" s="3"/>
      <c r="H2" s="3"/>
      <c r="I2" s="3"/>
    </row>
    <row r="3" spans="1:9" s="1" customFormat="1" ht="15" customHeight="1">
      <c r="A3" s="4"/>
      <c r="B3" s="4"/>
      <c r="C3" s="4"/>
      <c r="D3" s="4"/>
      <c r="E3" s="4"/>
      <c r="F3" s="4"/>
      <c r="G3" s="4"/>
      <c r="H3" s="4"/>
      <c r="I3" s="5" t="s">
        <v>464</v>
      </c>
    </row>
    <row r="4" spans="1:9" s="1" customFormat="1" ht="15" customHeight="1">
      <c r="A4" s="17" t="s">
        <v>3</v>
      </c>
      <c r="B4" s="17"/>
      <c r="C4" s="17"/>
      <c r="D4" s="17"/>
      <c r="E4" s="17"/>
      <c r="F4" s="17"/>
      <c r="G4" s="17"/>
      <c r="H4" s="17"/>
      <c r="I4" s="18" t="s">
        <v>4</v>
      </c>
    </row>
    <row r="5" spans="1:9" ht="15" customHeight="1">
      <c r="A5" s="19" t="s">
        <v>465</v>
      </c>
      <c r="B5" s="20" t="s">
        <v>125</v>
      </c>
      <c r="C5" s="20" t="s">
        <v>290</v>
      </c>
      <c r="D5" s="20" t="s">
        <v>465</v>
      </c>
      <c r="E5" s="20" t="s">
        <v>125</v>
      </c>
      <c r="F5" s="20" t="s">
        <v>290</v>
      </c>
      <c r="G5" s="20" t="s">
        <v>465</v>
      </c>
      <c r="H5" s="20" t="s">
        <v>125</v>
      </c>
      <c r="I5" s="20" t="s">
        <v>290</v>
      </c>
    </row>
    <row r="6" spans="1:9" ht="15" customHeight="1">
      <c r="A6" s="48" t="s">
        <v>291</v>
      </c>
      <c r="B6" s="49" t="s">
        <v>292</v>
      </c>
      <c r="C6" s="41">
        <v>0</v>
      </c>
      <c r="D6" s="49" t="s">
        <v>424</v>
      </c>
      <c r="E6" s="49" t="s">
        <v>425</v>
      </c>
      <c r="F6" s="41">
        <v>0</v>
      </c>
      <c r="G6" s="49" t="s">
        <v>319</v>
      </c>
      <c r="H6" s="49" t="s">
        <v>320</v>
      </c>
      <c r="I6" s="25">
        <v>0</v>
      </c>
    </row>
    <row r="7" spans="1:9" ht="15" customHeight="1">
      <c r="A7" s="48" t="s">
        <v>297</v>
      </c>
      <c r="B7" s="49" t="s">
        <v>298</v>
      </c>
      <c r="C7" s="41">
        <v>0</v>
      </c>
      <c r="D7" s="49" t="s">
        <v>430</v>
      </c>
      <c r="E7" s="49" t="s">
        <v>431</v>
      </c>
      <c r="F7" s="41">
        <v>0</v>
      </c>
      <c r="G7" s="49" t="s">
        <v>325</v>
      </c>
      <c r="H7" s="49" t="s">
        <v>326</v>
      </c>
      <c r="I7" s="25">
        <v>0</v>
      </c>
    </row>
    <row r="8" spans="1:9" ht="15" customHeight="1">
      <c r="A8" s="48" t="s">
        <v>303</v>
      </c>
      <c r="B8" s="49" t="s">
        <v>304</v>
      </c>
      <c r="C8" s="41">
        <v>0</v>
      </c>
      <c r="D8" s="49" t="s">
        <v>436</v>
      </c>
      <c r="E8" s="49" t="s">
        <v>437</v>
      </c>
      <c r="F8" s="41">
        <v>0</v>
      </c>
      <c r="G8" s="49" t="s">
        <v>331</v>
      </c>
      <c r="H8" s="49" t="s">
        <v>332</v>
      </c>
      <c r="I8" s="25">
        <v>0</v>
      </c>
    </row>
    <row r="9" spans="1:9" ht="15" customHeight="1">
      <c r="A9" s="48" t="s">
        <v>309</v>
      </c>
      <c r="B9" s="49" t="s">
        <v>310</v>
      </c>
      <c r="C9" s="41">
        <v>0</v>
      </c>
      <c r="D9" s="49" t="s">
        <v>442</v>
      </c>
      <c r="E9" s="49" t="s">
        <v>443</v>
      </c>
      <c r="F9" s="41">
        <v>0</v>
      </c>
      <c r="G9" s="49" t="s">
        <v>337</v>
      </c>
      <c r="H9" s="49" t="s">
        <v>338</v>
      </c>
      <c r="I9" s="25">
        <v>0</v>
      </c>
    </row>
    <row r="10" spans="1:9" ht="15" customHeight="1">
      <c r="A10" s="48" t="s">
        <v>315</v>
      </c>
      <c r="B10" s="49" t="s">
        <v>316</v>
      </c>
      <c r="C10" s="41">
        <v>0</v>
      </c>
      <c r="D10" s="49" t="s">
        <v>448</v>
      </c>
      <c r="E10" s="49" t="s">
        <v>449</v>
      </c>
      <c r="F10" s="41">
        <v>0</v>
      </c>
      <c r="G10" s="49" t="s">
        <v>343</v>
      </c>
      <c r="H10" s="49" t="s">
        <v>344</v>
      </c>
      <c r="I10" s="25">
        <v>0</v>
      </c>
    </row>
    <row r="11" spans="1:9" ht="15" customHeight="1">
      <c r="A11" s="48" t="s">
        <v>321</v>
      </c>
      <c r="B11" s="49" t="s">
        <v>322</v>
      </c>
      <c r="C11" s="41">
        <v>0</v>
      </c>
      <c r="D11" s="49" t="s">
        <v>452</v>
      </c>
      <c r="E11" s="49" t="s">
        <v>453</v>
      </c>
      <c r="F11" s="41">
        <v>0</v>
      </c>
      <c r="G11" s="49" t="s">
        <v>349</v>
      </c>
      <c r="H11" s="49" t="s">
        <v>350</v>
      </c>
      <c r="I11" s="25">
        <v>0</v>
      </c>
    </row>
    <row r="12" spans="1:9" ht="15" customHeight="1">
      <c r="A12" s="48" t="s">
        <v>327</v>
      </c>
      <c r="B12" s="49" t="s">
        <v>328</v>
      </c>
      <c r="C12" s="41">
        <v>0</v>
      </c>
      <c r="D12" s="49" t="s">
        <v>374</v>
      </c>
      <c r="E12" s="49" t="s">
        <v>375</v>
      </c>
      <c r="F12" s="25">
        <f>194200/10000</f>
        <v>19.42</v>
      </c>
      <c r="G12" s="50" t="s">
        <v>355</v>
      </c>
      <c r="H12" s="50" t="s">
        <v>356</v>
      </c>
      <c r="I12" s="25">
        <v>0</v>
      </c>
    </row>
    <row r="13" spans="1:9" ht="15" customHeight="1">
      <c r="A13" s="48" t="s">
        <v>333</v>
      </c>
      <c r="B13" s="49" t="s">
        <v>334</v>
      </c>
      <c r="C13" s="41">
        <v>0</v>
      </c>
      <c r="D13" s="49" t="s">
        <v>380</v>
      </c>
      <c r="E13" s="49" t="s">
        <v>381</v>
      </c>
      <c r="F13" s="51"/>
      <c r="G13" s="50" t="s">
        <v>360</v>
      </c>
      <c r="H13" s="50" t="s">
        <v>361</v>
      </c>
      <c r="I13" s="25">
        <v>0</v>
      </c>
    </row>
    <row r="14" spans="1:9" ht="15" customHeight="1">
      <c r="A14" s="48" t="s">
        <v>339</v>
      </c>
      <c r="B14" s="49" t="s">
        <v>340</v>
      </c>
      <c r="C14" s="41">
        <v>0</v>
      </c>
      <c r="D14" s="49" t="s">
        <v>386</v>
      </c>
      <c r="E14" s="49" t="s">
        <v>387</v>
      </c>
      <c r="F14" s="51"/>
      <c r="G14" s="50" t="s">
        <v>366</v>
      </c>
      <c r="H14" s="50" t="s">
        <v>367</v>
      </c>
      <c r="I14" s="25">
        <v>0</v>
      </c>
    </row>
    <row r="15" spans="1:9" ht="15" customHeight="1">
      <c r="A15" s="48" t="s">
        <v>345</v>
      </c>
      <c r="B15" s="49" t="s">
        <v>346</v>
      </c>
      <c r="C15" s="41">
        <v>0</v>
      </c>
      <c r="D15" s="49" t="s">
        <v>392</v>
      </c>
      <c r="E15" s="49" t="s">
        <v>393</v>
      </c>
      <c r="F15" s="51"/>
      <c r="G15" s="50" t="s">
        <v>372</v>
      </c>
      <c r="H15" s="50" t="s">
        <v>373</v>
      </c>
      <c r="I15" s="25">
        <v>0</v>
      </c>
    </row>
    <row r="16" spans="1:9" ht="15" customHeight="1">
      <c r="A16" s="48" t="s">
        <v>351</v>
      </c>
      <c r="B16" s="49" t="s">
        <v>352</v>
      </c>
      <c r="C16" s="41">
        <v>0</v>
      </c>
      <c r="D16" s="49" t="s">
        <v>398</v>
      </c>
      <c r="E16" s="49" t="s">
        <v>399</v>
      </c>
      <c r="F16" s="51"/>
      <c r="G16" s="50" t="s">
        <v>378</v>
      </c>
      <c r="H16" s="50" t="s">
        <v>379</v>
      </c>
      <c r="I16" s="25">
        <v>0</v>
      </c>
    </row>
    <row r="17" spans="1:9" ht="15" customHeight="1">
      <c r="A17" s="48" t="s">
        <v>357</v>
      </c>
      <c r="B17" s="49" t="s">
        <v>200</v>
      </c>
      <c r="C17" s="41">
        <v>0</v>
      </c>
      <c r="D17" s="49" t="s">
        <v>404</v>
      </c>
      <c r="E17" s="49" t="s">
        <v>405</v>
      </c>
      <c r="F17" s="51"/>
      <c r="G17" s="50" t="s">
        <v>384</v>
      </c>
      <c r="H17" s="50" t="s">
        <v>385</v>
      </c>
      <c r="I17" s="25">
        <v>0</v>
      </c>
    </row>
    <row r="18" spans="1:9" ht="15" customHeight="1">
      <c r="A18" s="48" t="s">
        <v>362</v>
      </c>
      <c r="B18" s="49" t="s">
        <v>363</v>
      </c>
      <c r="C18" s="41">
        <v>0</v>
      </c>
      <c r="D18" s="49" t="s">
        <v>410</v>
      </c>
      <c r="E18" s="49" t="s">
        <v>411</v>
      </c>
      <c r="F18" s="51"/>
      <c r="G18" s="50" t="s">
        <v>390</v>
      </c>
      <c r="H18" s="50" t="s">
        <v>391</v>
      </c>
      <c r="I18" s="25">
        <v>0</v>
      </c>
    </row>
    <row r="19" spans="1:9" ht="15" customHeight="1">
      <c r="A19" s="48" t="s">
        <v>368</v>
      </c>
      <c r="B19" s="49" t="s">
        <v>369</v>
      </c>
      <c r="C19" s="41">
        <v>0</v>
      </c>
      <c r="D19" s="49" t="s">
        <v>416</v>
      </c>
      <c r="E19" s="49" t="s">
        <v>417</v>
      </c>
      <c r="F19" s="51"/>
      <c r="G19" s="50" t="s">
        <v>396</v>
      </c>
      <c r="H19" s="50" t="s">
        <v>397</v>
      </c>
      <c r="I19" s="25">
        <v>0</v>
      </c>
    </row>
    <row r="20" spans="1:9" ht="15" customHeight="1">
      <c r="A20" s="48" t="s">
        <v>293</v>
      </c>
      <c r="B20" s="49" t="s">
        <v>294</v>
      </c>
      <c r="C20" s="25">
        <f>268770/10000</f>
        <v>26.877</v>
      </c>
      <c r="D20" s="49" t="s">
        <v>422</v>
      </c>
      <c r="E20" s="49" t="s">
        <v>423</v>
      </c>
      <c r="F20" s="51"/>
      <c r="G20" s="50" t="s">
        <v>402</v>
      </c>
      <c r="H20" s="50" t="s">
        <v>403</v>
      </c>
      <c r="I20" s="25">
        <v>0</v>
      </c>
    </row>
    <row r="21" spans="1:9" ht="15" customHeight="1">
      <c r="A21" s="48" t="s">
        <v>299</v>
      </c>
      <c r="B21" s="49" t="s">
        <v>300</v>
      </c>
      <c r="C21" s="25">
        <f>91880/10000</f>
        <v>9.188</v>
      </c>
      <c r="D21" s="49" t="s">
        <v>428</v>
      </c>
      <c r="E21" s="49" t="s">
        <v>429</v>
      </c>
      <c r="F21" s="51"/>
      <c r="G21" s="50" t="s">
        <v>408</v>
      </c>
      <c r="H21" s="50" t="s">
        <v>409</v>
      </c>
      <c r="I21" s="25">
        <v>0</v>
      </c>
    </row>
    <row r="22" spans="1:9" ht="15" customHeight="1">
      <c r="A22" s="48" t="s">
        <v>305</v>
      </c>
      <c r="B22" s="49" t="s">
        <v>306</v>
      </c>
      <c r="C22" s="51">
        <v>0</v>
      </c>
      <c r="D22" s="49" t="s">
        <v>434</v>
      </c>
      <c r="E22" s="49" t="s">
        <v>435</v>
      </c>
      <c r="F22" s="51"/>
      <c r="G22" s="50" t="s">
        <v>414</v>
      </c>
      <c r="H22" s="50" t="s">
        <v>415</v>
      </c>
      <c r="I22" s="25">
        <v>0</v>
      </c>
    </row>
    <row r="23" spans="1:9" ht="15" customHeight="1">
      <c r="A23" s="48" t="s">
        <v>311</v>
      </c>
      <c r="B23" s="49" t="s">
        <v>312</v>
      </c>
      <c r="C23" s="51">
        <v>0</v>
      </c>
      <c r="D23" s="49" t="s">
        <v>440</v>
      </c>
      <c r="E23" s="49" t="s">
        <v>441</v>
      </c>
      <c r="F23" s="51"/>
      <c r="G23" s="50" t="s">
        <v>466</v>
      </c>
      <c r="H23" s="50" t="s">
        <v>467</v>
      </c>
      <c r="I23" s="25">
        <v>0</v>
      </c>
    </row>
    <row r="24" spans="1:9" ht="15" customHeight="1">
      <c r="A24" s="48" t="s">
        <v>317</v>
      </c>
      <c r="B24" s="49" t="s">
        <v>318</v>
      </c>
      <c r="C24" s="51">
        <v>0</v>
      </c>
      <c r="D24" s="49" t="s">
        <v>446</v>
      </c>
      <c r="E24" s="49" t="s">
        <v>447</v>
      </c>
      <c r="F24" s="25">
        <f>194200/10000</f>
        <v>19.42</v>
      </c>
      <c r="G24" s="50" t="s">
        <v>468</v>
      </c>
      <c r="H24" s="50" t="s">
        <v>469</v>
      </c>
      <c r="I24" s="25">
        <v>0</v>
      </c>
    </row>
    <row r="25" spans="1:9" ht="15" customHeight="1">
      <c r="A25" s="48" t="s">
        <v>323</v>
      </c>
      <c r="B25" s="49" t="s">
        <v>324</v>
      </c>
      <c r="C25" s="51">
        <v>0</v>
      </c>
      <c r="D25" s="49" t="s">
        <v>295</v>
      </c>
      <c r="E25" s="49" t="s">
        <v>296</v>
      </c>
      <c r="F25" s="25">
        <v>0</v>
      </c>
      <c r="G25" s="50" t="s">
        <v>470</v>
      </c>
      <c r="H25" s="50" t="s">
        <v>433</v>
      </c>
      <c r="I25" s="25">
        <v>0</v>
      </c>
    </row>
    <row r="26" spans="1:9" ht="15" customHeight="1">
      <c r="A26" s="48" t="s">
        <v>329</v>
      </c>
      <c r="B26" s="49" t="s">
        <v>330</v>
      </c>
      <c r="C26" s="51">
        <v>0</v>
      </c>
      <c r="D26" s="49" t="s">
        <v>301</v>
      </c>
      <c r="E26" s="49" t="s">
        <v>302</v>
      </c>
      <c r="F26" s="25">
        <v>0</v>
      </c>
      <c r="G26" s="50" t="s">
        <v>420</v>
      </c>
      <c r="H26" s="50" t="s">
        <v>421</v>
      </c>
      <c r="I26" s="25">
        <v>0</v>
      </c>
    </row>
    <row r="27" spans="1:9" ht="15" customHeight="1">
      <c r="A27" s="48" t="s">
        <v>335</v>
      </c>
      <c r="B27" s="49" t="s">
        <v>336</v>
      </c>
      <c r="C27" s="51">
        <v>0</v>
      </c>
      <c r="D27" s="49" t="s">
        <v>307</v>
      </c>
      <c r="E27" s="49" t="s">
        <v>308</v>
      </c>
      <c r="F27" s="25">
        <v>0</v>
      </c>
      <c r="G27" s="50" t="s">
        <v>471</v>
      </c>
      <c r="H27" s="50" t="s">
        <v>469</v>
      </c>
      <c r="I27" s="25">
        <v>0</v>
      </c>
    </row>
    <row r="28" spans="1:9" ht="15" customHeight="1">
      <c r="A28" s="48" t="s">
        <v>341</v>
      </c>
      <c r="B28" s="49" t="s">
        <v>342</v>
      </c>
      <c r="C28" s="51">
        <v>0</v>
      </c>
      <c r="D28" s="49" t="s">
        <v>472</v>
      </c>
      <c r="E28" s="49" t="s">
        <v>314</v>
      </c>
      <c r="F28" s="25">
        <v>0</v>
      </c>
      <c r="G28" s="50" t="s">
        <v>473</v>
      </c>
      <c r="H28" s="50" t="s">
        <v>474</v>
      </c>
      <c r="I28" s="25">
        <v>0</v>
      </c>
    </row>
    <row r="29" spans="1:9" ht="15" customHeight="1">
      <c r="A29" s="48" t="s">
        <v>347</v>
      </c>
      <c r="B29" s="49" t="s">
        <v>348</v>
      </c>
      <c r="C29" s="51">
        <v>0</v>
      </c>
      <c r="D29" s="49" t="s">
        <v>313</v>
      </c>
      <c r="E29" s="49" t="s">
        <v>475</v>
      </c>
      <c r="F29" s="25">
        <v>0</v>
      </c>
      <c r="G29" s="50" t="s">
        <v>426</v>
      </c>
      <c r="H29" s="50" t="s">
        <v>427</v>
      </c>
      <c r="I29" s="25">
        <v>0</v>
      </c>
    </row>
    <row r="30" spans="1:9" ht="15" customHeight="1">
      <c r="A30" s="48" t="s">
        <v>353</v>
      </c>
      <c r="B30" s="49" t="s">
        <v>354</v>
      </c>
      <c r="C30" s="51">
        <v>0</v>
      </c>
      <c r="D30" s="49" t="s">
        <v>476</v>
      </c>
      <c r="E30" s="49" t="s">
        <v>477</v>
      </c>
      <c r="F30" s="25">
        <v>0</v>
      </c>
      <c r="G30" s="50" t="s">
        <v>478</v>
      </c>
      <c r="H30" s="50" t="s">
        <v>479</v>
      </c>
      <c r="I30" s="25">
        <v>0</v>
      </c>
    </row>
    <row r="31" spans="1:9" ht="15" customHeight="1">
      <c r="A31" s="48" t="s">
        <v>358</v>
      </c>
      <c r="B31" s="49" t="s">
        <v>359</v>
      </c>
      <c r="C31" s="51">
        <v>0</v>
      </c>
      <c r="D31" s="49" t="s">
        <v>480</v>
      </c>
      <c r="E31" s="49" t="s">
        <v>326</v>
      </c>
      <c r="F31" s="25">
        <v>0</v>
      </c>
      <c r="G31" s="50" t="s">
        <v>432</v>
      </c>
      <c r="H31" s="50" t="s">
        <v>433</v>
      </c>
      <c r="I31" s="25">
        <v>0</v>
      </c>
    </row>
    <row r="32" spans="1:9" ht="15" customHeight="1">
      <c r="A32" s="48" t="s">
        <v>364</v>
      </c>
      <c r="B32" s="49" t="s">
        <v>365</v>
      </c>
      <c r="C32" s="25">
        <f>117200/10000</f>
        <v>11.72</v>
      </c>
      <c r="D32" s="49" t="s">
        <v>481</v>
      </c>
      <c r="E32" s="49" t="s">
        <v>332</v>
      </c>
      <c r="F32" s="25">
        <v>0</v>
      </c>
      <c r="G32" s="50" t="s">
        <v>482</v>
      </c>
      <c r="H32" s="50" t="s">
        <v>483</v>
      </c>
      <c r="I32" s="25">
        <v>0</v>
      </c>
    </row>
    <row r="33" spans="1:9" ht="15" customHeight="1">
      <c r="A33" s="48" t="s">
        <v>370</v>
      </c>
      <c r="B33" s="49" t="s">
        <v>371</v>
      </c>
      <c r="C33" s="25">
        <f>15000/10000</f>
        <v>1.5</v>
      </c>
      <c r="D33" s="49" t="s">
        <v>484</v>
      </c>
      <c r="E33" s="49" t="s">
        <v>338</v>
      </c>
      <c r="F33" s="25">
        <v>0</v>
      </c>
      <c r="G33" s="50" t="s">
        <v>485</v>
      </c>
      <c r="H33" s="50" t="s">
        <v>486</v>
      </c>
      <c r="I33" s="25">
        <v>0</v>
      </c>
    </row>
    <row r="34" spans="1:9" ht="15" customHeight="1">
      <c r="A34" s="48" t="s">
        <v>376</v>
      </c>
      <c r="B34" s="49" t="s">
        <v>377</v>
      </c>
      <c r="C34" s="51">
        <v>0</v>
      </c>
      <c r="D34" s="49" t="s">
        <v>487</v>
      </c>
      <c r="E34" s="49" t="s">
        <v>344</v>
      </c>
      <c r="F34" s="25">
        <v>0</v>
      </c>
      <c r="G34" s="50" t="s">
        <v>488</v>
      </c>
      <c r="H34" s="50" t="s">
        <v>489</v>
      </c>
      <c r="I34" s="25">
        <v>0</v>
      </c>
    </row>
    <row r="35" spans="1:9" ht="15" customHeight="1">
      <c r="A35" s="48" t="s">
        <v>382</v>
      </c>
      <c r="B35" s="49" t="s">
        <v>383</v>
      </c>
      <c r="C35" s="51">
        <v>0</v>
      </c>
      <c r="D35" s="49" t="s">
        <v>490</v>
      </c>
      <c r="E35" s="49" t="s">
        <v>350</v>
      </c>
      <c r="F35" s="25">
        <v>0</v>
      </c>
      <c r="G35" s="50" t="s">
        <v>491</v>
      </c>
      <c r="H35" s="50" t="s">
        <v>492</v>
      </c>
      <c r="I35" s="25">
        <v>0</v>
      </c>
    </row>
    <row r="36" spans="1:9" ht="15" customHeight="1">
      <c r="A36" s="48" t="s">
        <v>388</v>
      </c>
      <c r="B36" s="49" t="s">
        <v>389</v>
      </c>
      <c r="C36" s="51">
        <v>0</v>
      </c>
      <c r="D36" s="49" t="s">
        <v>493</v>
      </c>
      <c r="E36" s="49" t="s">
        <v>356</v>
      </c>
      <c r="F36" s="25">
        <v>0</v>
      </c>
      <c r="G36" s="50" t="s">
        <v>438</v>
      </c>
      <c r="H36" s="50" t="s">
        <v>439</v>
      </c>
      <c r="I36" s="25">
        <v>0</v>
      </c>
    </row>
    <row r="37" spans="1:9" ht="15" customHeight="1">
      <c r="A37" s="48" t="s">
        <v>394</v>
      </c>
      <c r="B37" s="49" t="s">
        <v>395</v>
      </c>
      <c r="C37" s="51">
        <v>0</v>
      </c>
      <c r="D37" s="49" t="s">
        <v>494</v>
      </c>
      <c r="E37" s="49" t="s">
        <v>361</v>
      </c>
      <c r="F37" s="25">
        <v>0</v>
      </c>
      <c r="G37" s="50" t="s">
        <v>444</v>
      </c>
      <c r="H37" s="50" t="s">
        <v>445</v>
      </c>
      <c r="I37" s="25">
        <v>0</v>
      </c>
    </row>
    <row r="38" spans="1:9" ht="15" customHeight="1">
      <c r="A38" s="48" t="s">
        <v>400</v>
      </c>
      <c r="B38" s="49" t="s">
        <v>401</v>
      </c>
      <c r="C38" s="51">
        <v>0</v>
      </c>
      <c r="D38" s="49" t="s">
        <v>495</v>
      </c>
      <c r="E38" s="49" t="s">
        <v>391</v>
      </c>
      <c r="F38" s="25">
        <v>0</v>
      </c>
      <c r="G38" s="50" t="s">
        <v>450</v>
      </c>
      <c r="H38" s="52" t="s">
        <v>451</v>
      </c>
      <c r="I38" s="25">
        <v>0</v>
      </c>
    </row>
    <row r="39" spans="1:9" ht="15" customHeight="1">
      <c r="A39" s="48" t="s">
        <v>406</v>
      </c>
      <c r="B39" s="49" t="s">
        <v>407</v>
      </c>
      <c r="C39" s="51">
        <v>0</v>
      </c>
      <c r="D39" s="49" t="s">
        <v>496</v>
      </c>
      <c r="E39" s="49" t="s">
        <v>397</v>
      </c>
      <c r="F39" s="25">
        <v>0</v>
      </c>
      <c r="G39" s="50" t="s">
        <v>454</v>
      </c>
      <c r="H39" s="50" t="s">
        <v>455</v>
      </c>
      <c r="I39" s="25">
        <v>0</v>
      </c>
    </row>
    <row r="40" spans="1:9" ht="15" customHeight="1">
      <c r="A40" s="48" t="s">
        <v>412</v>
      </c>
      <c r="B40" s="49" t="s">
        <v>413</v>
      </c>
      <c r="C40" s="25">
        <f>44690/10000</f>
        <v>4.469</v>
      </c>
      <c r="D40" s="49" t="s">
        <v>497</v>
      </c>
      <c r="E40" s="49" t="s">
        <v>403</v>
      </c>
      <c r="F40" s="25">
        <v>0</v>
      </c>
      <c r="G40" s="50" t="s">
        <v>456</v>
      </c>
      <c r="H40" s="50" t="s">
        <v>457</v>
      </c>
      <c r="I40" s="25">
        <v>0</v>
      </c>
    </row>
    <row r="41" spans="1:9" ht="15" customHeight="1">
      <c r="A41" s="48" t="s">
        <v>418</v>
      </c>
      <c r="B41" s="49" t="s">
        <v>419</v>
      </c>
      <c r="C41" s="41">
        <v>0</v>
      </c>
      <c r="D41" s="49" t="s">
        <v>498</v>
      </c>
      <c r="E41" s="49" t="s">
        <v>409</v>
      </c>
      <c r="F41" s="25">
        <v>0</v>
      </c>
      <c r="G41" s="50" t="s">
        <v>458</v>
      </c>
      <c r="H41" s="50" t="s">
        <v>459</v>
      </c>
      <c r="I41" s="25">
        <v>0</v>
      </c>
    </row>
    <row r="42" spans="1:9" ht="15" customHeight="1">
      <c r="A42" s="48" t="s">
        <v>499</v>
      </c>
      <c r="B42" s="49" t="s">
        <v>499</v>
      </c>
      <c r="C42" s="49" t="s">
        <v>499</v>
      </c>
      <c r="D42" s="49" t="s">
        <v>500</v>
      </c>
      <c r="E42" s="49" t="s">
        <v>501</v>
      </c>
      <c r="F42" s="25">
        <v>0</v>
      </c>
      <c r="G42" s="53" t="s">
        <v>502</v>
      </c>
      <c r="H42" s="53" t="s">
        <v>502</v>
      </c>
      <c r="I42" s="25">
        <f>462970/10000</f>
        <v>46.297</v>
      </c>
    </row>
    <row r="43" spans="1:9" ht="15" customHeight="1">
      <c r="A43" s="30" t="s">
        <v>503</v>
      </c>
      <c r="B43" s="30" t="s">
        <v>503</v>
      </c>
      <c r="C43" s="30" t="s">
        <v>503</v>
      </c>
      <c r="D43" s="30" t="s">
        <v>503</v>
      </c>
      <c r="E43" s="30" t="s">
        <v>503</v>
      </c>
      <c r="F43" s="30" t="s">
        <v>503</v>
      </c>
      <c r="G43" s="30" t="s">
        <v>503</v>
      </c>
      <c r="H43" s="30" t="s">
        <v>503</v>
      </c>
      <c r="I43" s="30" t="s">
        <v>503</v>
      </c>
    </row>
    <row r="44" spans="1:9" ht="15" customHeight="1">
      <c r="A44" s="30"/>
      <c r="B44" s="30"/>
      <c r="C44" s="30"/>
      <c r="D44" s="30"/>
      <c r="E44" s="30"/>
      <c r="F44" s="30"/>
      <c r="G44" s="30"/>
      <c r="H44" s="30"/>
      <c r="I44" s="30"/>
    </row>
  </sheetData>
  <sheetProtection/>
  <mergeCells count="6">
    <mergeCell ref="A1:I1"/>
    <mergeCell ref="A2:I2"/>
    <mergeCell ref="A4:H4"/>
    <mergeCell ref="G42:H42"/>
    <mergeCell ref="A43:I43"/>
    <mergeCell ref="A44:I44"/>
  </mergeCells>
  <printOptions/>
  <pageMargins left="0.75" right="0.75" top="1" bottom="1" header="0.5" footer="0.5"/>
  <pageSetup fitToHeight="1" fitToWidth="1" horizontalDpi="300" verticalDpi="300" orientation="landscape" scale="6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I56" sqref="I56"/>
    </sheetView>
  </sheetViews>
  <sheetFormatPr defaultColWidth="9.140625" defaultRowHeight="15" customHeight="1"/>
  <cols>
    <col min="1" max="3" width="3.140625" style="0" customWidth="1"/>
    <col min="4" max="4" width="37.28125" style="0" customWidth="1"/>
    <col min="5" max="10" width="16.00390625" style="0" customWidth="1"/>
  </cols>
  <sheetData>
    <row r="1" spans="1:10" ht="15" customHeight="1">
      <c r="A1" s="2" t="s">
        <v>504</v>
      </c>
      <c r="B1" s="2"/>
      <c r="C1" s="2"/>
      <c r="D1" s="2"/>
      <c r="E1" s="2"/>
      <c r="F1" s="2"/>
      <c r="G1" s="2"/>
      <c r="H1" s="2"/>
      <c r="I1" s="2"/>
      <c r="J1" s="2"/>
    </row>
    <row r="2" spans="1:10" ht="15" customHeight="1">
      <c r="A2" s="3" t="s">
        <v>1</v>
      </c>
      <c r="B2" s="3"/>
      <c r="C2" s="3"/>
      <c r="D2" s="3"/>
      <c r="E2" s="3"/>
      <c r="F2" s="3"/>
      <c r="G2" s="3"/>
      <c r="H2" s="3"/>
      <c r="I2" s="3"/>
      <c r="J2" s="3"/>
    </row>
    <row r="3" spans="1:10" s="1" customFormat="1" ht="15" customHeight="1">
      <c r="A3" s="4"/>
      <c r="B3" s="4"/>
      <c r="C3" s="4"/>
      <c r="D3" s="4"/>
      <c r="E3" s="4"/>
      <c r="F3" s="4"/>
      <c r="G3" s="4"/>
      <c r="H3" s="4"/>
      <c r="I3" s="4"/>
      <c r="J3" s="5" t="s">
        <v>505</v>
      </c>
    </row>
    <row r="4" spans="1:10" s="1" customFormat="1" ht="15" customHeight="1">
      <c r="A4" s="17" t="s">
        <v>3</v>
      </c>
      <c r="B4" s="17"/>
      <c r="C4" s="17"/>
      <c r="D4" s="17"/>
      <c r="E4" s="36"/>
      <c r="F4" s="17"/>
      <c r="G4" s="17"/>
      <c r="H4" s="17"/>
      <c r="I4" s="17"/>
      <c r="J4" s="18" t="s">
        <v>4</v>
      </c>
    </row>
    <row r="5" spans="1:10" ht="15" customHeight="1">
      <c r="A5" s="37" t="s">
        <v>7</v>
      </c>
      <c r="B5" s="38" t="s">
        <v>7</v>
      </c>
      <c r="C5" s="38" t="s">
        <v>7</v>
      </c>
      <c r="D5" s="38" t="s">
        <v>7</v>
      </c>
      <c r="E5" s="39" t="s">
        <v>105</v>
      </c>
      <c r="F5" s="39" t="s">
        <v>506</v>
      </c>
      <c r="G5" s="39" t="s">
        <v>282</v>
      </c>
      <c r="H5" s="39" t="s">
        <v>282</v>
      </c>
      <c r="I5" s="39" t="s">
        <v>282</v>
      </c>
      <c r="J5" s="39" t="s">
        <v>107</v>
      </c>
    </row>
    <row r="6" spans="1:10" ht="15" customHeight="1">
      <c r="A6" s="40" t="s">
        <v>124</v>
      </c>
      <c r="B6" s="39" t="s">
        <v>124</v>
      </c>
      <c r="C6" s="39" t="s">
        <v>124</v>
      </c>
      <c r="D6" s="22" t="s">
        <v>125</v>
      </c>
      <c r="E6" s="39" t="s">
        <v>105</v>
      </c>
      <c r="F6" s="39" t="s">
        <v>506</v>
      </c>
      <c r="G6" s="39" t="s">
        <v>126</v>
      </c>
      <c r="H6" s="39" t="s">
        <v>210</v>
      </c>
      <c r="I6" s="39" t="s">
        <v>211</v>
      </c>
      <c r="J6" s="39" t="s">
        <v>107</v>
      </c>
    </row>
    <row r="7" spans="1:10" ht="15" customHeight="1">
      <c r="A7" s="40" t="s">
        <v>124</v>
      </c>
      <c r="B7" s="39" t="s">
        <v>124</v>
      </c>
      <c r="C7" s="39" t="s">
        <v>124</v>
      </c>
      <c r="D7" s="22" t="s">
        <v>125</v>
      </c>
      <c r="E7" s="39" t="s">
        <v>105</v>
      </c>
      <c r="F7" s="39" t="s">
        <v>506</v>
      </c>
      <c r="G7" s="39" t="s">
        <v>126</v>
      </c>
      <c r="H7" s="39" t="s">
        <v>210</v>
      </c>
      <c r="I7" s="39" t="s">
        <v>211</v>
      </c>
      <c r="J7" s="39" t="s">
        <v>107</v>
      </c>
    </row>
    <row r="8" spans="1:10" ht="15" customHeight="1">
      <c r="A8" s="44" t="s">
        <v>124</v>
      </c>
      <c r="B8" s="45" t="s">
        <v>124</v>
      </c>
      <c r="C8" s="45" t="s">
        <v>124</v>
      </c>
      <c r="D8" s="46" t="s">
        <v>125</v>
      </c>
      <c r="E8" s="39" t="s">
        <v>105</v>
      </c>
      <c r="F8" s="39" t="s">
        <v>506</v>
      </c>
      <c r="G8" s="39" t="s">
        <v>126</v>
      </c>
      <c r="H8" s="39" t="s">
        <v>210</v>
      </c>
      <c r="I8" s="39" t="s">
        <v>211</v>
      </c>
      <c r="J8" s="39" t="s">
        <v>107</v>
      </c>
    </row>
    <row r="9" spans="1:10" ht="15" customHeight="1">
      <c r="A9" s="19" t="s">
        <v>10</v>
      </c>
      <c r="B9" s="20" t="s">
        <v>10</v>
      </c>
      <c r="C9" s="20" t="s">
        <v>10</v>
      </c>
      <c r="D9" s="20" t="s">
        <v>10</v>
      </c>
      <c r="E9" s="22" t="s">
        <v>11</v>
      </c>
      <c r="F9" s="22" t="s">
        <v>12</v>
      </c>
      <c r="G9" s="22" t="s">
        <v>20</v>
      </c>
      <c r="H9" s="22" t="s">
        <v>24</v>
      </c>
      <c r="I9" s="22" t="s">
        <v>28</v>
      </c>
      <c r="J9" s="22" t="s">
        <v>32</v>
      </c>
    </row>
    <row r="10" spans="1:10" ht="15" customHeight="1">
      <c r="A10" s="37" t="s">
        <v>132</v>
      </c>
      <c r="B10" s="38" t="s">
        <v>132</v>
      </c>
      <c r="C10" s="38" t="s">
        <v>132</v>
      </c>
      <c r="D10" s="38" t="s">
        <v>132</v>
      </c>
      <c r="E10" s="47"/>
      <c r="F10" s="47"/>
      <c r="G10" s="47"/>
      <c r="H10" s="47"/>
      <c r="I10" s="47"/>
      <c r="J10" s="47"/>
    </row>
    <row r="11" spans="1:10" ht="15" customHeight="1">
      <c r="A11" s="24"/>
      <c r="B11" s="43"/>
      <c r="C11" s="43"/>
      <c r="D11" s="43"/>
      <c r="E11" s="42"/>
      <c r="F11" s="42"/>
      <c r="G11" s="42"/>
      <c r="H11" s="42"/>
      <c r="I11" s="42"/>
      <c r="J11" s="42"/>
    </row>
    <row r="12" spans="1:10" ht="15" customHeight="1">
      <c r="A12" s="14" t="s">
        <v>507</v>
      </c>
      <c r="B12" s="14" t="s">
        <v>507</v>
      </c>
      <c r="C12" s="14" t="s">
        <v>507</v>
      </c>
      <c r="D12" s="14" t="s">
        <v>507</v>
      </c>
      <c r="E12" s="14" t="s">
        <v>507</v>
      </c>
      <c r="F12" s="14" t="s">
        <v>507</v>
      </c>
      <c r="G12" s="14" t="s">
        <v>507</v>
      </c>
      <c r="H12" s="14" t="s">
        <v>507</v>
      </c>
      <c r="I12" s="14" t="s">
        <v>507</v>
      </c>
      <c r="J12" s="14" t="s">
        <v>507</v>
      </c>
    </row>
    <row r="13" spans="1:10" ht="15" customHeight="1">
      <c r="A13" s="14"/>
      <c r="B13" s="14"/>
      <c r="C13" s="14"/>
      <c r="D13" s="14"/>
      <c r="E13" s="14"/>
      <c r="F13" s="14"/>
      <c r="G13" s="14"/>
      <c r="H13" s="14"/>
      <c r="I13" s="14"/>
      <c r="J13" s="14"/>
    </row>
  </sheetData>
  <sheetProtection/>
  <mergeCells count="17">
    <mergeCell ref="A1:J1"/>
    <mergeCell ref="A2:J2"/>
    <mergeCell ref="A5:D5"/>
    <mergeCell ref="G5:I5"/>
    <mergeCell ref="A9:D9"/>
    <mergeCell ref="A10:D10"/>
    <mergeCell ref="A11:C11"/>
    <mergeCell ref="A12:J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尚婧</cp:lastModifiedBy>
  <cp:lastPrinted>2023-10-13T02:35:16Z</cp:lastPrinted>
  <dcterms:created xsi:type="dcterms:W3CDTF">2023-10-16T08:47:19Z</dcterms:created>
  <dcterms:modified xsi:type="dcterms:W3CDTF">2023-11-02T17:49:31Z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3A31AADDFD414300A3FED0A97727EDC6_13</vt:lpwstr>
  </property>
  <property fmtid="{D5CDD505-2E9C-101B-9397-08002B2CF9AE}" pid="4" name="KSOProductBuildV">
    <vt:lpwstr>2052-12.1.0.15712</vt:lpwstr>
  </property>
  <property fmtid="{D5CDD505-2E9C-101B-9397-08002B2CF9AE}" pid="5" name="KSOReadingLayo">
    <vt:bool>true</vt:bool>
  </property>
</Properties>
</file>